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2 TLR\02 PINS Marksheets\"/>
    </mc:Choice>
  </mc:AlternateContent>
  <bookViews>
    <workbookView xWindow="0" yWindow="0" windowWidth="15360" windowHeight="7755" activeTab="2"/>
  </bookViews>
  <sheets>
    <sheet name="Paper 1" sheetId="1" r:id="rId1"/>
    <sheet name="Overview" sheetId="4" r:id="rId2"/>
    <sheet name="Analysis Sheet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5" l="1"/>
  <c r="C38" i="5"/>
  <c r="M38" i="5"/>
  <c r="O38" i="5"/>
  <c r="B39" i="5"/>
  <c r="C39" i="5"/>
  <c r="M39" i="5"/>
  <c r="O39" i="5"/>
  <c r="B40" i="5"/>
  <c r="C40" i="5"/>
  <c r="M40" i="5"/>
  <c r="O40" i="5"/>
  <c r="B41" i="5"/>
  <c r="C41" i="5"/>
  <c r="M41" i="5"/>
  <c r="O41" i="5"/>
  <c r="B42" i="5"/>
  <c r="C42" i="5"/>
  <c r="M42" i="5"/>
  <c r="O42" i="5"/>
  <c r="B43" i="5"/>
  <c r="C43" i="5"/>
  <c r="M43" i="5"/>
  <c r="O43" i="5"/>
  <c r="B44" i="5"/>
  <c r="C44" i="5"/>
  <c r="M44" i="5"/>
  <c r="O44" i="5"/>
  <c r="B45" i="5"/>
  <c r="C45" i="5"/>
  <c r="M45" i="5"/>
  <c r="O45" i="5"/>
  <c r="B46" i="5"/>
  <c r="C46" i="5"/>
  <c r="M46" i="5"/>
  <c r="O46" i="5"/>
  <c r="B47" i="5"/>
  <c r="C47" i="5"/>
  <c r="M47" i="5"/>
  <c r="O47" i="5"/>
  <c r="BD5" i="1" l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A27" i="4" l="1"/>
  <c r="C27" i="4" s="1"/>
  <c r="D27" i="4" s="1"/>
  <c r="B27" i="4"/>
  <c r="A28" i="4"/>
  <c r="C28" i="4" s="1"/>
  <c r="D28" i="4" s="1"/>
  <c r="B28" i="4"/>
  <c r="A29" i="4"/>
  <c r="C29" i="4" s="1"/>
  <c r="D29" i="4" s="1"/>
  <c r="B29" i="4"/>
  <c r="A30" i="4"/>
  <c r="C30" i="4" s="1"/>
  <c r="D30" i="4" s="1"/>
  <c r="B30" i="4"/>
  <c r="A31" i="4"/>
  <c r="C31" i="4" s="1"/>
  <c r="D31" i="4" s="1"/>
  <c r="B31" i="4"/>
  <c r="M19" i="5"/>
  <c r="BD4" i="1" l="1"/>
  <c r="BD3" i="1"/>
  <c r="L5" i="5" l="1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M37" i="5" l="1"/>
  <c r="M36" i="5"/>
  <c r="M35" i="5"/>
  <c r="M34" i="5"/>
  <c r="M33" i="5"/>
  <c r="M32" i="5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M31" i="5" l="1"/>
  <c r="M30" i="5"/>
  <c r="A2" i="4" l="1"/>
  <c r="B2" i="4"/>
  <c r="A3" i="4"/>
  <c r="C3" i="4" s="1"/>
  <c r="D3" i="4" s="1"/>
  <c r="B3" i="4"/>
  <c r="A4" i="4"/>
  <c r="C4" i="4" s="1"/>
  <c r="D4" i="4" s="1"/>
  <c r="B4" i="4"/>
  <c r="A5" i="4"/>
  <c r="C5" i="4" s="1"/>
  <c r="D5" i="4" s="1"/>
  <c r="B5" i="4"/>
  <c r="A6" i="4"/>
  <c r="C6" i="4" s="1"/>
  <c r="D6" i="4" s="1"/>
  <c r="B6" i="4"/>
  <c r="A7" i="4"/>
  <c r="C7" i="4" s="1"/>
  <c r="D7" i="4" s="1"/>
  <c r="B7" i="4"/>
  <c r="A8" i="4"/>
  <c r="C8" i="4" s="1"/>
  <c r="D8" i="4" s="1"/>
  <c r="B8" i="4"/>
  <c r="A9" i="4"/>
  <c r="C9" i="4" s="1"/>
  <c r="D9" i="4" s="1"/>
  <c r="B9" i="4"/>
  <c r="A10" i="4"/>
  <c r="C10" i="4" s="1"/>
  <c r="D10" i="4" s="1"/>
  <c r="B10" i="4"/>
  <c r="A11" i="4"/>
  <c r="C11" i="4" s="1"/>
  <c r="D11" i="4" s="1"/>
  <c r="B11" i="4"/>
  <c r="A12" i="4"/>
  <c r="C12" i="4" s="1"/>
  <c r="D12" i="4" s="1"/>
  <c r="B12" i="4"/>
  <c r="A13" i="4"/>
  <c r="C13" i="4" s="1"/>
  <c r="D13" i="4" s="1"/>
  <c r="B13" i="4"/>
  <c r="A14" i="4"/>
  <c r="C14" i="4" s="1"/>
  <c r="D14" i="4" s="1"/>
  <c r="B14" i="4"/>
  <c r="A15" i="4"/>
  <c r="C15" i="4" s="1"/>
  <c r="D15" i="4" s="1"/>
  <c r="B15" i="4"/>
  <c r="A16" i="4"/>
  <c r="C16" i="4" s="1"/>
  <c r="D16" i="4" s="1"/>
  <c r="B16" i="4"/>
  <c r="A17" i="4"/>
  <c r="C17" i="4" s="1"/>
  <c r="D17" i="4" s="1"/>
  <c r="B17" i="4"/>
  <c r="A18" i="4"/>
  <c r="C18" i="4" s="1"/>
  <c r="D18" i="4" s="1"/>
  <c r="B18" i="4"/>
  <c r="A19" i="4"/>
  <c r="C19" i="4" s="1"/>
  <c r="D19" i="4" s="1"/>
  <c r="B19" i="4"/>
  <c r="A20" i="4"/>
  <c r="C20" i="4" s="1"/>
  <c r="D20" i="4" s="1"/>
  <c r="B20" i="4"/>
  <c r="A21" i="4"/>
  <c r="C21" i="4" s="1"/>
  <c r="D21" i="4" s="1"/>
  <c r="B21" i="4"/>
  <c r="A22" i="4"/>
  <c r="C22" i="4" s="1"/>
  <c r="D22" i="4" s="1"/>
  <c r="B22" i="4"/>
  <c r="A23" i="4"/>
  <c r="C23" i="4" s="1"/>
  <c r="D23" i="4" s="1"/>
  <c r="B23" i="4"/>
  <c r="A24" i="4"/>
  <c r="C24" i="4" s="1"/>
  <c r="D24" i="4" s="1"/>
  <c r="B24" i="4"/>
  <c r="A25" i="4"/>
  <c r="C25" i="4" s="1"/>
  <c r="D25" i="4" s="1"/>
  <c r="B25" i="4"/>
  <c r="A26" i="4"/>
  <c r="C26" i="4" s="1"/>
  <c r="D26" i="4" s="1"/>
  <c r="B26" i="4"/>
  <c r="C2" i="4" l="1"/>
  <c r="D2" i="4" s="1"/>
  <c r="Y2" i="5"/>
  <c r="I5" i="5"/>
  <c r="E2" i="5" l="1"/>
  <c r="C34" i="1" l="1"/>
  <c r="AD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M8" i="5" l="1"/>
  <c r="M29" i="5"/>
  <c r="M28" i="5"/>
  <c r="M27" i="5"/>
  <c r="M26" i="5"/>
  <c r="M25" i="5"/>
  <c r="M24" i="5"/>
  <c r="M23" i="5"/>
  <c r="M22" i="5"/>
  <c r="M21" i="5"/>
  <c r="M20" i="5"/>
  <c r="M18" i="5"/>
  <c r="M17" i="5"/>
  <c r="M16" i="5"/>
  <c r="M15" i="5"/>
  <c r="M14" i="5"/>
  <c r="M13" i="5"/>
  <c r="M12" i="5"/>
  <c r="M11" i="5"/>
  <c r="M10" i="5"/>
  <c r="M9" i="5"/>
</calcChain>
</file>

<file path=xl/sharedStrings.xml><?xml version="1.0" encoding="utf-8"?>
<sst xmlns="http://schemas.openxmlformats.org/spreadsheetml/2006/main" count="90" uniqueCount="34">
  <si>
    <t>Surname</t>
  </si>
  <si>
    <t>Forename</t>
  </si>
  <si>
    <t>TOTAL</t>
  </si>
  <si>
    <t>Total</t>
  </si>
  <si>
    <t>Grade</t>
  </si>
  <si>
    <t>P1</t>
  </si>
  <si>
    <t>Boundaries</t>
  </si>
  <si>
    <t>Name:</t>
  </si>
  <si>
    <t>Grade:</t>
  </si>
  <si>
    <t>Q</t>
  </si>
  <si>
    <t>Topic</t>
  </si>
  <si>
    <t>Solving Equations</t>
  </si>
  <si>
    <t>Timetable</t>
  </si>
  <si>
    <t>Function Machines</t>
  </si>
  <si>
    <t>Patterns</t>
  </si>
  <si>
    <t>Two Way Tables</t>
  </si>
  <si>
    <t>Pie Charts</t>
  </si>
  <si>
    <t>Decimals</t>
  </si>
  <si>
    <t>Drawing Triangles</t>
  </si>
  <si>
    <t>Simplify</t>
  </si>
  <si>
    <t>Factorise Linear</t>
  </si>
  <si>
    <t>Enlargement</t>
  </si>
  <si>
    <t>Isometric Drawing</t>
  </si>
  <si>
    <t>Surface Area</t>
  </si>
  <si>
    <t>Speed, Distance, Time</t>
  </si>
  <si>
    <t>Area of a Trapezium</t>
  </si>
  <si>
    <t>/</t>
  </si>
  <si>
    <t>Marks</t>
  </si>
  <si>
    <t>Grade Boundaries</t>
  </si>
  <si>
    <t>You scored:</t>
  </si>
  <si>
    <r>
      <rPr>
        <b/>
        <sz val="12"/>
        <color theme="1"/>
        <rFont val="Calibri"/>
        <family val="2"/>
        <scheme val="minor"/>
      </rPr>
      <t>Next steps</t>
    </r>
    <r>
      <rPr>
        <sz val="12"/>
        <color theme="1"/>
        <rFont val="Calibri"/>
        <family val="2"/>
        <scheme val="minor"/>
      </rPr>
      <t xml:space="preserve"> completed:</t>
    </r>
  </si>
  <si>
    <r>
      <rPr>
        <b/>
        <sz val="12"/>
        <color theme="1"/>
        <rFont val="Calibri"/>
        <family val="2"/>
        <scheme val="minor"/>
      </rPr>
      <t>Next steps</t>
    </r>
    <r>
      <rPr>
        <sz val="12"/>
        <color theme="1"/>
        <rFont val="Calibri"/>
        <family val="2"/>
        <scheme val="minor"/>
      </rPr>
      <t>:</t>
    </r>
  </si>
  <si>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ositives: Green
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mprovements: Yellow</t>
    </r>
  </si>
  <si>
    <t>ENTER SURNAME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</si>
</sst>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3" fillId="0" borderId="0" xfId="0" applyFont="1" applyAlignment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2" borderId="0" xfId="0" applyFont="1" applyFill="1"/>
    <xf numFmtId="0" fontId="0" fillId="2" borderId="0" xfId="0" applyFont="1" applyFill="1" applyAlignment="1">
      <alignment textRotation="90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 applyFill="1"/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/>
    <xf numFmtId="0" fontId="0" fillId="0" borderId="3" xfId="0" applyBorder="1" applyAlignment="1"/>
    <xf numFmtId="17" fontId="0" fillId="2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69" zoomScaleNormal="69" workbookViewId="0">
      <selection activeCell="A31" sqref="A31"/>
    </sheetView>
  </sheetViews>
  <sheetFormatPr defaultRowHeight="15" x14ac:dyDescent="0.25"/>
  <cols>
    <col min="1" max="1" width="19" style="1" bestFit="1" customWidth="1"/>
    <col min="2" max="2" width="13.5703125" style="1" bestFit="1" customWidth="1"/>
    <col min="3" max="42" width="4.28515625" style="1" customWidth="1"/>
    <col min="43" max="55" width="4.28515625" style="1" hidden="1" customWidth="1"/>
    <col min="56" max="16384" width="9.140625" style="1"/>
  </cols>
  <sheetData>
    <row r="1" spans="1:56" ht="211.5" customHeight="1" x14ac:dyDescent="0.25">
      <c r="A1" s="14"/>
      <c r="B1" s="14"/>
      <c r="C1" s="15" t="s">
        <v>12</v>
      </c>
      <c r="D1" s="15" t="s">
        <v>12</v>
      </c>
      <c r="E1" s="15" t="s">
        <v>12</v>
      </c>
      <c r="F1" s="15" t="s">
        <v>13</v>
      </c>
      <c r="G1" s="15" t="s">
        <v>13</v>
      </c>
      <c r="H1" s="15" t="s">
        <v>14</v>
      </c>
      <c r="I1" s="15" t="s">
        <v>14</v>
      </c>
      <c r="J1" s="15" t="s">
        <v>15</v>
      </c>
      <c r="K1" s="15" t="s">
        <v>16</v>
      </c>
      <c r="L1" s="15" t="s">
        <v>16</v>
      </c>
      <c r="M1" s="15" t="s">
        <v>16</v>
      </c>
      <c r="N1" s="15" t="s">
        <v>17</v>
      </c>
      <c r="O1" s="15" t="s">
        <v>17</v>
      </c>
      <c r="P1" s="15" t="s">
        <v>17</v>
      </c>
      <c r="Q1" s="15" t="s">
        <v>17</v>
      </c>
      <c r="R1" s="15" t="s">
        <v>17</v>
      </c>
      <c r="S1" s="15" t="s">
        <v>18</v>
      </c>
      <c r="T1" s="15" t="s">
        <v>18</v>
      </c>
      <c r="U1" s="15" t="s">
        <v>19</v>
      </c>
      <c r="V1" s="15" t="s">
        <v>19</v>
      </c>
      <c r="W1" s="15" t="s">
        <v>20</v>
      </c>
      <c r="X1" s="15" t="s">
        <v>21</v>
      </c>
      <c r="Y1" s="15" t="s">
        <v>21</v>
      </c>
      <c r="Z1" s="15" t="s">
        <v>11</v>
      </c>
      <c r="AA1" s="15" t="s">
        <v>11</v>
      </c>
      <c r="AB1" s="15" t="s">
        <v>11</v>
      </c>
      <c r="AC1" s="15" t="s">
        <v>22</v>
      </c>
      <c r="AD1" s="15" t="s">
        <v>23</v>
      </c>
      <c r="AE1" s="15" t="s">
        <v>24</v>
      </c>
      <c r="AF1" s="15" t="s">
        <v>25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4"/>
    </row>
    <row r="2" spans="1:56" x14ac:dyDescent="0.25">
      <c r="A2" s="14" t="s">
        <v>0</v>
      </c>
      <c r="B2" s="14" t="s">
        <v>1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6">
        <v>28</v>
      </c>
      <c r="AE2" s="16">
        <v>29</v>
      </c>
      <c r="AF2" s="16">
        <v>30</v>
      </c>
      <c r="AG2" s="16">
        <v>31</v>
      </c>
      <c r="AH2" s="16">
        <v>32</v>
      </c>
      <c r="AI2" s="16">
        <v>33</v>
      </c>
      <c r="AJ2" s="16">
        <v>34</v>
      </c>
      <c r="AK2" s="16">
        <v>35</v>
      </c>
      <c r="AL2" s="16">
        <v>36</v>
      </c>
      <c r="AM2" s="16">
        <v>37</v>
      </c>
      <c r="AN2" s="16">
        <v>38</v>
      </c>
      <c r="AO2" s="16">
        <v>39</v>
      </c>
      <c r="AP2" s="16">
        <v>40</v>
      </c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 t="s">
        <v>2</v>
      </c>
    </row>
    <row r="3" spans="1:56" x14ac:dyDescent="0.25">
      <c r="A3" s="14"/>
      <c r="B3" s="14"/>
      <c r="C3" s="16">
        <v>1</v>
      </c>
      <c r="D3" s="16">
        <v>1</v>
      </c>
      <c r="E3" s="16">
        <v>2</v>
      </c>
      <c r="F3" s="16">
        <v>1</v>
      </c>
      <c r="G3" s="16">
        <v>2</v>
      </c>
      <c r="H3" s="16">
        <v>2</v>
      </c>
      <c r="I3" s="16">
        <v>1</v>
      </c>
      <c r="J3" s="16">
        <v>4</v>
      </c>
      <c r="K3" s="16">
        <v>2</v>
      </c>
      <c r="L3" s="16">
        <v>2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16">
        <v>1</v>
      </c>
      <c r="S3" s="16">
        <v>1</v>
      </c>
      <c r="T3" s="16">
        <v>2</v>
      </c>
      <c r="U3" s="16">
        <v>1</v>
      </c>
      <c r="V3" s="16">
        <v>1</v>
      </c>
      <c r="W3" s="16">
        <v>1</v>
      </c>
      <c r="X3" s="16">
        <v>1</v>
      </c>
      <c r="Y3" s="16">
        <v>2</v>
      </c>
      <c r="Z3" s="16">
        <v>1</v>
      </c>
      <c r="AA3" s="16">
        <v>2</v>
      </c>
      <c r="AB3" s="16">
        <v>4</v>
      </c>
      <c r="AC3" s="16">
        <v>3</v>
      </c>
      <c r="AD3" s="16">
        <v>3</v>
      </c>
      <c r="AE3" s="16">
        <v>3</v>
      </c>
      <c r="AF3" s="16">
        <v>2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>
        <f>SUM(C3:BC3)</f>
        <v>51</v>
      </c>
    </row>
    <row r="4" spans="1:56" x14ac:dyDescent="0.25">
      <c r="BD4" s="16">
        <f>SUM(C4:BC4)</f>
        <v>0</v>
      </c>
    </row>
    <row r="5" spans="1:56" x14ac:dyDescent="0.25">
      <c r="A5" s="6"/>
      <c r="BD5" s="16">
        <f t="shared" ref="BD5:BD33" si="0">SUM(C5:BC5)</f>
        <v>0</v>
      </c>
    </row>
    <row r="6" spans="1:56" x14ac:dyDescent="0.25">
      <c r="A6" s="6"/>
      <c r="BD6" s="16">
        <f t="shared" si="0"/>
        <v>0</v>
      </c>
    </row>
    <row r="7" spans="1:56" x14ac:dyDescent="0.25">
      <c r="A7" s="6"/>
      <c r="BD7" s="16">
        <f t="shared" si="0"/>
        <v>0</v>
      </c>
    </row>
    <row r="8" spans="1:56" x14ac:dyDescent="0.25">
      <c r="A8" s="6"/>
      <c r="BD8" s="16">
        <f t="shared" si="0"/>
        <v>0</v>
      </c>
    </row>
    <row r="9" spans="1:56" x14ac:dyDescent="0.25">
      <c r="A9" s="6"/>
      <c r="BD9" s="16">
        <f t="shared" si="0"/>
        <v>0</v>
      </c>
    </row>
    <row r="10" spans="1:56" x14ac:dyDescent="0.25">
      <c r="A10" s="6"/>
      <c r="BD10" s="16">
        <f t="shared" si="0"/>
        <v>0</v>
      </c>
    </row>
    <row r="11" spans="1:56" x14ac:dyDescent="0.25">
      <c r="A11" s="6"/>
      <c r="BD11" s="16">
        <f t="shared" si="0"/>
        <v>0</v>
      </c>
    </row>
    <row r="12" spans="1:56" x14ac:dyDescent="0.25">
      <c r="A12" s="6"/>
      <c r="BD12" s="16">
        <f t="shared" si="0"/>
        <v>0</v>
      </c>
    </row>
    <row r="13" spans="1:56" x14ac:dyDescent="0.25">
      <c r="A13" s="6"/>
      <c r="BD13" s="16">
        <f t="shared" si="0"/>
        <v>0</v>
      </c>
    </row>
    <row r="14" spans="1:56" x14ac:dyDescent="0.25">
      <c r="A14" s="6"/>
      <c r="BD14" s="16">
        <f t="shared" si="0"/>
        <v>0</v>
      </c>
    </row>
    <row r="15" spans="1:56" x14ac:dyDescent="0.25">
      <c r="A15" s="6"/>
      <c r="BD15" s="16">
        <f t="shared" si="0"/>
        <v>0</v>
      </c>
    </row>
    <row r="16" spans="1:56" x14ac:dyDescent="0.25">
      <c r="A16" s="6"/>
      <c r="BD16" s="16">
        <f t="shared" si="0"/>
        <v>0</v>
      </c>
    </row>
    <row r="17" spans="1:56" x14ac:dyDescent="0.25">
      <c r="A17" s="6"/>
      <c r="BD17" s="16">
        <f t="shared" si="0"/>
        <v>0</v>
      </c>
    </row>
    <row r="18" spans="1:56" x14ac:dyDescent="0.25">
      <c r="A18" s="6"/>
      <c r="BD18" s="16">
        <f t="shared" si="0"/>
        <v>0</v>
      </c>
    </row>
    <row r="19" spans="1:56" x14ac:dyDescent="0.25">
      <c r="A19" s="6"/>
      <c r="BD19" s="16">
        <f t="shared" si="0"/>
        <v>0</v>
      </c>
    </row>
    <row r="20" spans="1:56" x14ac:dyDescent="0.25">
      <c r="A20" s="6"/>
      <c r="BD20" s="16">
        <f t="shared" si="0"/>
        <v>0</v>
      </c>
    </row>
    <row r="21" spans="1:56" x14ac:dyDescent="0.25">
      <c r="A21" s="6"/>
      <c r="BD21" s="16">
        <f t="shared" si="0"/>
        <v>0</v>
      </c>
    </row>
    <row r="22" spans="1:56" x14ac:dyDescent="0.25">
      <c r="A22" s="6"/>
      <c r="BD22" s="16">
        <f t="shared" si="0"/>
        <v>0</v>
      </c>
    </row>
    <row r="23" spans="1:56" x14ac:dyDescent="0.25">
      <c r="A23" s="6"/>
      <c r="BD23" s="16">
        <f t="shared" si="0"/>
        <v>0</v>
      </c>
    </row>
    <row r="24" spans="1:56" x14ac:dyDescent="0.25">
      <c r="A24" s="6"/>
      <c r="BD24" s="16">
        <f t="shared" si="0"/>
        <v>0</v>
      </c>
    </row>
    <row r="25" spans="1:56" x14ac:dyDescent="0.25">
      <c r="A25" s="6"/>
      <c r="BD25" s="16">
        <f t="shared" si="0"/>
        <v>0</v>
      </c>
    </row>
    <row r="26" spans="1:56" x14ac:dyDescent="0.25">
      <c r="A26" s="6"/>
      <c r="BD26" s="16">
        <f t="shared" si="0"/>
        <v>0</v>
      </c>
    </row>
    <row r="27" spans="1:56" x14ac:dyDescent="0.25">
      <c r="A27" s="6"/>
      <c r="BD27" s="16">
        <f t="shared" si="0"/>
        <v>0</v>
      </c>
    </row>
    <row r="28" spans="1:56" x14ac:dyDescent="0.25">
      <c r="A28" s="6"/>
      <c r="BD28" s="16">
        <f t="shared" si="0"/>
        <v>0</v>
      </c>
    </row>
    <row r="29" spans="1:56" x14ac:dyDescent="0.25">
      <c r="A29" s="6"/>
      <c r="BD29" s="16">
        <f t="shared" si="0"/>
        <v>0</v>
      </c>
    </row>
    <row r="30" spans="1:56" x14ac:dyDescent="0.25">
      <c r="A30" s="6"/>
      <c r="BD30" s="16">
        <f t="shared" si="0"/>
        <v>0</v>
      </c>
    </row>
    <row r="31" spans="1:56" x14ac:dyDescent="0.25">
      <c r="A31" s="6"/>
      <c r="BD31" s="16">
        <f t="shared" si="0"/>
        <v>0</v>
      </c>
    </row>
    <row r="32" spans="1:56" x14ac:dyDescent="0.25">
      <c r="A32" s="6"/>
      <c r="BD32" s="16">
        <f t="shared" si="0"/>
        <v>0</v>
      </c>
    </row>
    <row r="33" spans="1:56" x14ac:dyDescent="0.25">
      <c r="A33" s="6"/>
      <c r="BD33" s="16">
        <f t="shared" si="0"/>
        <v>0</v>
      </c>
    </row>
    <row r="34" spans="1:56" x14ac:dyDescent="0.25">
      <c r="A34" s="14"/>
      <c r="B34" s="14"/>
      <c r="C34" s="14" t="e">
        <f t="shared" ref="C34:BC34" si="1">((SUM(C4:C33)/COUNT(C4:C33))/C3)*100</f>
        <v>#DIV/0!</v>
      </c>
      <c r="D34" s="14" t="e">
        <f t="shared" si="1"/>
        <v>#DIV/0!</v>
      </c>
      <c r="E34" s="14" t="e">
        <f t="shared" si="1"/>
        <v>#DIV/0!</v>
      </c>
      <c r="F34" s="14" t="e">
        <f t="shared" si="1"/>
        <v>#DIV/0!</v>
      </c>
      <c r="G34" s="14" t="e">
        <f t="shared" si="1"/>
        <v>#DIV/0!</v>
      </c>
      <c r="H34" s="14" t="e">
        <f t="shared" si="1"/>
        <v>#DIV/0!</v>
      </c>
      <c r="I34" s="14" t="e">
        <f t="shared" si="1"/>
        <v>#DIV/0!</v>
      </c>
      <c r="J34" s="14" t="e">
        <f t="shared" si="1"/>
        <v>#DIV/0!</v>
      </c>
      <c r="K34" s="14" t="e">
        <f t="shared" si="1"/>
        <v>#DIV/0!</v>
      </c>
      <c r="L34" s="14" t="e">
        <f t="shared" si="1"/>
        <v>#DIV/0!</v>
      </c>
      <c r="M34" s="14" t="e">
        <f t="shared" si="1"/>
        <v>#DIV/0!</v>
      </c>
      <c r="N34" s="14" t="e">
        <f t="shared" si="1"/>
        <v>#DIV/0!</v>
      </c>
      <c r="O34" s="14" t="e">
        <f t="shared" si="1"/>
        <v>#DIV/0!</v>
      </c>
      <c r="P34" s="14" t="e">
        <f t="shared" si="1"/>
        <v>#DIV/0!</v>
      </c>
      <c r="Q34" s="14" t="e">
        <f t="shared" si="1"/>
        <v>#DIV/0!</v>
      </c>
      <c r="R34" s="14" t="e">
        <f t="shared" si="1"/>
        <v>#DIV/0!</v>
      </c>
      <c r="S34" s="14" t="e">
        <f t="shared" si="1"/>
        <v>#DIV/0!</v>
      </c>
      <c r="T34" s="14" t="e">
        <f t="shared" si="1"/>
        <v>#DIV/0!</v>
      </c>
      <c r="U34" s="14" t="e">
        <f t="shared" si="1"/>
        <v>#DIV/0!</v>
      </c>
      <c r="V34" s="14" t="e">
        <f t="shared" si="1"/>
        <v>#DIV/0!</v>
      </c>
      <c r="W34" s="14" t="e">
        <f t="shared" si="1"/>
        <v>#DIV/0!</v>
      </c>
      <c r="X34" s="14" t="e">
        <f t="shared" si="1"/>
        <v>#DIV/0!</v>
      </c>
      <c r="Y34" s="14" t="e">
        <f t="shared" si="1"/>
        <v>#DIV/0!</v>
      </c>
      <c r="Z34" s="14" t="e">
        <f t="shared" si="1"/>
        <v>#DIV/0!</v>
      </c>
      <c r="AA34" s="14" t="e">
        <f t="shared" si="1"/>
        <v>#DIV/0!</v>
      </c>
      <c r="AB34" s="14" t="e">
        <f t="shared" si="1"/>
        <v>#DIV/0!</v>
      </c>
      <c r="AC34" s="14" t="e">
        <f t="shared" si="1"/>
        <v>#DIV/0!</v>
      </c>
      <c r="AD34" s="14" t="e">
        <f t="shared" si="1"/>
        <v>#DIV/0!</v>
      </c>
      <c r="AE34" s="14" t="e">
        <f t="shared" si="1"/>
        <v>#DIV/0!</v>
      </c>
      <c r="AF34" s="14" t="e">
        <f t="shared" si="1"/>
        <v>#DIV/0!</v>
      </c>
      <c r="AG34" s="14" t="e">
        <f t="shared" si="1"/>
        <v>#DIV/0!</v>
      </c>
      <c r="AH34" s="14" t="e">
        <f t="shared" si="1"/>
        <v>#DIV/0!</v>
      </c>
      <c r="AI34" s="14" t="e">
        <f t="shared" si="1"/>
        <v>#DIV/0!</v>
      </c>
      <c r="AJ34" s="14" t="e">
        <f t="shared" si="1"/>
        <v>#DIV/0!</v>
      </c>
      <c r="AK34" s="14" t="e">
        <f t="shared" si="1"/>
        <v>#DIV/0!</v>
      </c>
      <c r="AL34" s="14" t="e">
        <f t="shared" si="1"/>
        <v>#DIV/0!</v>
      </c>
      <c r="AM34" s="14" t="e">
        <f t="shared" si="1"/>
        <v>#DIV/0!</v>
      </c>
      <c r="AN34" s="14" t="e">
        <f t="shared" si="1"/>
        <v>#DIV/0!</v>
      </c>
      <c r="AO34" s="14" t="e">
        <f t="shared" si="1"/>
        <v>#DIV/0!</v>
      </c>
      <c r="AP34" s="14" t="e">
        <f t="shared" si="1"/>
        <v>#DIV/0!</v>
      </c>
      <c r="AQ34" s="14" t="e">
        <f t="shared" si="1"/>
        <v>#DIV/0!</v>
      </c>
      <c r="AR34" s="14" t="e">
        <f t="shared" si="1"/>
        <v>#DIV/0!</v>
      </c>
      <c r="AS34" s="14" t="e">
        <f t="shared" si="1"/>
        <v>#DIV/0!</v>
      </c>
      <c r="AT34" s="14" t="e">
        <f t="shared" si="1"/>
        <v>#DIV/0!</v>
      </c>
      <c r="AU34" s="14" t="e">
        <f t="shared" si="1"/>
        <v>#DIV/0!</v>
      </c>
      <c r="AV34" s="14" t="e">
        <f t="shared" si="1"/>
        <v>#DIV/0!</v>
      </c>
      <c r="AW34" s="14" t="e">
        <f t="shared" si="1"/>
        <v>#DIV/0!</v>
      </c>
      <c r="AX34" s="14" t="e">
        <f t="shared" si="1"/>
        <v>#DIV/0!</v>
      </c>
      <c r="AY34" s="14" t="e">
        <f t="shared" si="1"/>
        <v>#DIV/0!</v>
      </c>
      <c r="AZ34" s="14" t="e">
        <f t="shared" si="1"/>
        <v>#DIV/0!</v>
      </c>
      <c r="BA34" s="14" t="e">
        <f t="shared" si="1"/>
        <v>#DIV/0!</v>
      </c>
      <c r="BB34" s="14" t="e">
        <f t="shared" si="1"/>
        <v>#DIV/0!</v>
      </c>
      <c r="BC34" s="14" t="e">
        <f t="shared" si="1"/>
        <v>#DIV/0!</v>
      </c>
      <c r="BD34" s="16"/>
    </row>
    <row r="35" spans="1:56" x14ac:dyDescent="0.25">
      <c r="BD35" s="2"/>
    </row>
    <row r="36" spans="1:56" x14ac:dyDescent="0.25">
      <c r="BD36" s="2"/>
    </row>
    <row r="37" spans="1:56" x14ac:dyDescent="0.25">
      <c r="BD37" s="2"/>
    </row>
    <row r="38" spans="1:56" x14ac:dyDescent="0.25">
      <c r="BD38" s="2"/>
    </row>
    <row r="39" spans="1:56" x14ac:dyDescent="0.25">
      <c r="BD39" s="2"/>
    </row>
  </sheetData>
  <conditionalFormatting sqref="C34:BC34">
    <cfRule type="colorScale" priority="1">
      <colorScale>
        <cfvo type="num" val="40"/>
        <cfvo type="num" val="55"/>
        <cfvo type="num" val="70"/>
        <color rgb="FFFF0000"/>
        <color rgb="FFFFFF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I8" sqref="I8"/>
    </sheetView>
  </sheetViews>
  <sheetFormatPr defaultRowHeight="15" x14ac:dyDescent="0.25"/>
  <cols>
    <col min="1" max="1" width="16.7109375" style="1" bestFit="1" customWidth="1"/>
    <col min="2" max="2" width="11.5703125" style="1" bestFit="1" customWidth="1"/>
    <col min="3" max="3" width="5.85546875" style="1" bestFit="1" customWidth="1"/>
    <col min="4" max="4" width="6.28515625" style="1" bestFit="1" customWidth="1"/>
    <col min="5" max="5" width="9.140625" style="1"/>
    <col min="6" max="6" width="11" style="1" bestFit="1" customWidth="1"/>
    <col min="7" max="12" width="4.7109375" style="1" customWidth="1"/>
    <col min="13" max="16384" width="9.140625" style="1"/>
  </cols>
  <sheetData>
    <row r="1" spans="1:12" x14ac:dyDescent="0.25">
      <c r="A1" s="14" t="s">
        <v>0</v>
      </c>
      <c r="B1" s="14" t="s">
        <v>1</v>
      </c>
      <c r="C1" s="14" t="s">
        <v>5</v>
      </c>
      <c r="D1" s="14" t="s">
        <v>4</v>
      </c>
      <c r="F1" s="28" t="s">
        <v>28</v>
      </c>
      <c r="G1" s="28"/>
      <c r="H1" s="28"/>
      <c r="I1" s="28"/>
      <c r="J1" s="28"/>
      <c r="K1" s="28"/>
      <c r="L1" s="28"/>
    </row>
    <row r="2" spans="1:12" x14ac:dyDescent="0.25">
      <c r="A2" s="14">
        <f>'Paper 1'!A4</f>
        <v>0</v>
      </c>
      <c r="B2" s="14">
        <f>'Paper 1'!B4</f>
        <v>0</v>
      </c>
      <c r="C2" s="14" t="e">
        <f>VLOOKUP(A2,'Paper 1'!A$3:BD$39,56,FALSE)</f>
        <v>#N/A</v>
      </c>
      <c r="D2" s="14" t="e">
        <f t="shared" ref="D2:D31" si="0">IF(C2&gt;$G$3-1,$G$2,IF(C2&gt;$H$3-1,$H$2,IF(C2&gt;$I$3-1,$I$2,IF(C2&gt;$J$3-1,$J$2,IF(C2&gt;$K$3-1,$K$2,IF(C2&gt;$L$3-1,$L$2,"U"))))))</f>
        <v>#N/A</v>
      </c>
      <c r="F2" s="17" t="s">
        <v>6</v>
      </c>
      <c r="G2" s="25">
        <v>9</v>
      </c>
      <c r="H2" s="25">
        <v>8</v>
      </c>
      <c r="I2" s="25">
        <v>7</v>
      </c>
      <c r="J2" s="25">
        <v>6</v>
      </c>
      <c r="K2" s="25">
        <v>5</v>
      </c>
      <c r="L2" s="25">
        <v>4</v>
      </c>
    </row>
    <row r="3" spans="1:12" x14ac:dyDescent="0.25">
      <c r="A3" s="14">
        <f>'Paper 1'!A5</f>
        <v>0</v>
      </c>
      <c r="B3" s="14">
        <f>'Paper 1'!B5</f>
        <v>0</v>
      </c>
      <c r="C3" s="14" t="e">
        <f>VLOOKUP(A3,'Paper 1'!A$3:BD$39,56,FALSE)</f>
        <v>#N/A</v>
      </c>
      <c r="D3" s="14" t="e">
        <f t="shared" si="0"/>
        <v>#N/A</v>
      </c>
      <c r="F3" s="17" t="s">
        <v>3</v>
      </c>
      <c r="G3" s="16">
        <v>72</v>
      </c>
      <c r="H3" s="16">
        <v>64</v>
      </c>
      <c r="I3" s="16">
        <v>49</v>
      </c>
      <c r="J3" s="16">
        <v>33</v>
      </c>
      <c r="K3" s="16">
        <v>28</v>
      </c>
      <c r="L3" s="16">
        <v>18</v>
      </c>
    </row>
    <row r="4" spans="1:12" x14ac:dyDescent="0.25">
      <c r="A4" s="14">
        <f>'Paper 1'!A6</f>
        <v>0</v>
      </c>
      <c r="B4" s="14">
        <f>'Paper 1'!B6</f>
        <v>0</v>
      </c>
      <c r="C4" s="14" t="e">
        <f>VLOOKUP(A4,'Paper 1'!A$3:BD$39,56,FALSE)</f>
        <v>#N/A</v>
      </c>
      <c r="D4" s="14" t="e">
        <f t="shared" si="0"/>
        <v>#N/A</v>
      </c>
    </row>
    <row r="5" spans="1:12" x14ac:dyDescent="0.25">
      <c r="A5" s="14">
        <f>'Paper 1'!A7</f>
        <v>0</v>
      </c>
      <c r="B5" s="14">
        <f>'Paper 1'!B7</f>
        <v>0</v>
      </c>
      <c r="C5" s="14" t="e">
        <f>VLOOKUP(A5,'Paper 1'!A$3:BD$39,56,FALSE)</f>
        <v>#N/A</v>
      </c>
      <c r="D5" s="14" t="e">
        <f t="shared" si="0"/>
        <v>#N/A</v>
      </c>
    </row>
    <row r="6" spans="1:12" x14ac:dyDescent="0.25">
      <c r="A6" s="14">
        <f>'Paper 1'!A8</f>
        <v>0</v>
      </c>
      <c r="B6" s="14">
        <f>'Paper 1'!B8</f>
        <v>0</v>
      </c>
      <c r="C6" s="14" t="e">
        <f>VLOOKUP(A6,'Paper 1'!A$3:BD$39,56,FALSE)</f>
        <v>#N/A</v>
      </c>
      <c r="D6" s="14" t="e">
        <f t="shared" si="0"/>
        <v>#N/A</v>
      </c>
    </row>
    <row r="7" spans="1:12" x14ac:dyDescent="0.25">
      <c r="A7" s="14">
        <f>'Paper 1'!A9</f>
        <v>0</v>
      </c>
      <c r="B7" s="14">
        <f>'Paper 1'!B9</f>
        <v>0</v>
      </c>
      <c r="C7" s="14" t="e">
        <f>VLOOKUP(A7,'Paper 1'!A$3:BD$39,56,FALSE)</f>
        <v>#N/A</v>
      </c>
      <c r="D7" s="14" t="e">
        <f t="shared" si="0"/>
        <v>#N/A</v>
      </c>
    </row>
    <row r="8" spans="1:12" x14ac:dyDescent="0.25">
      <c r="A8" s="14">
        <f>'Paper 1'!A10</f>
        <v>0</v>
      </c>
      <c r="B8" s="14">
        <f>'Paper 1'!B10</f>
        <v>0</v>
      </c>
      <c r="C8" s="14" t="e">
        <f>VLOOKUP(A8,'Paper 1'!A$3:BD$39,56,FALSE)</f>
        <v>#N/A</v>
      </c>
      <c r="D8" s="14" t="e">
        <f t="shared" si="0"/>
        <v>#N/A</v>
      </c>
    </row>
    <row r="9" spans="1:12" x14ac:dyDescent="0.25">
      <c r="A9" s="14">
        <f>'Paper 1'!A11</f>
        <v>0</v>
      </c>
      <c r="B9" s="14">
        <f>'Paper 1'!B11</f>
        <v>0</v>
      </c>
      <c r="C9" s="14" t="e">
        <f>VLOOKUP(A9,'Paper 1'!A$3:BD$39,56,FALSE)</f>
        <v>#N/A</v>
      </c>
      <c r="D9" s="14" t="e">
        <f t="shared" si="0"/>
        <v>#N/A</v>
      </c>
    </row>
    <row r="10" spans="1:12" x14ac:dyDescent="0.25">
      <c r="A10" s="14">
        <f>'Paper 1'!A12</f>
        <v>0</v>
      </c>
      <c r="B10" s="14">
        <f>'Paper 1'!B12</f>
        <v>0</v>
      </c>
      <c r="C10" s="14" t="e">
        <f>VLOOKUP(A10,'Paper 1'!A$3:BD$39,56,FALSE)</f>
        <v>#N/A</v>
      </c>
      <c r="D10" s="14" t="e">
        <f t="shared" si="0"/>
        <v>#N/A</v>
      </c>
    </row>
    <row r="11" spans="1:12" x14ac:dyDescent="0.25">
      <c r="A11" s="14">
        <f>'Paper 1'!A13</f>
        <v>0</v>
      </c>
      <c r="B11" s="14">
        <f>'Paper 1'!B13</f>
        <v>0</v>
      </c>
      <c r="C11" s="14" t="e">
        <f>VLOOKUP(A11,'Paper 1'!A$3:BD$39,56,FALSE)</f>
        <v>#N/A</v>
      </c>
      <c r="D11" s="14" t="e">
        <f t="shared" si="0"/>
        <v>#N/A</v>
      </c>
    </row>
    <row r="12" spans="1:12" x14ac:dyDescent="0.25">
      <c r="A12" s="14">
        <f>'Paper 1'!A14</f>
        <v>0</v>
      </c>
      <c r="B12" s="14">
        <f>'Paper 1'!B14</f>
        <v>0</v>
      </c>
      <c r="C12" s="14" t="e">
        <f>VLOOKUP(A12,'Paper 1'!A$3:BD$39,56,FALSE)</f>
        <v>#N/A</v>
      </c>
      <c r="D12" s="14" t="e">
        <f t="shared" si="0"/>
        <v>#N/A</v>
      </c>
    </row>
    <row r="13" spans="1:12" x14ac:dyDescent="0.25">
      <c r="A13" s="14">
        <f>'Paper 1'!A15</f>
        <v>0</v>
      </c>
      <c r="B13" s="14">
        <f>'Paper 1'!B15</f>
        <v>0</v>
      </c>
      <c r="C13" s="14" t="e">
        <f>VLOOKUP(A13,'Paper 1'!A$3:BD$39,56,FALSE)</f>
        <v>#N/A</v>
      </c>
      <c r="D13" s="14" t="e">
        <f t="shared" si="0"/>
        <v>#N/A</v>
      </c>
    </row>
    <row r="14" spans="1:12" x14ac:dyDescent="0.25">
      <c r="A14" s="14">
        <f>'Paper 1'!A16</f>
        <v>0</v>
      </c>
      <c r="B14" s="14">
        <f>'Paper 1'!B16</f>
        <v>0</v>
      </c>
      <c r="C14" s="14" t="e">
        <f>VLOOKUP(A14,'Paper 1'!A$3:BD$39,56,FALSE)</f>
        <v>#N/A</v>
      </c>
      <c r="D14" s="14" t="e">
        <f t="shared" si="0"/>
        <v>#N/A</v>
      </c>
    </row>
    <row r="15" spans="1:12" x14ac:dyDescent="0.25">
      <c r="A15" s="14">
        <f>'Paper 1'!A17</f>
        <v>0</v>
      </c>
      <c r="B15" s="14">
        <f>'Paper 1'!B17</f>
        <v>0</v>
      </c>
      <c r="C15" s="14" t="e">
        <f>VLOOKUP(A15,'Paper 1'!A$3:BD$39,56,FALSE)</f>
        <v>#N/A</v>
      </c>
      <c r="D15" s="14" t="e">
        <f t="shared" si="0"/>
        <v>#N/A</v>
      </c>
    </row>
    <row r="16" spans="1:12" x14ac:dyDescent="0.25">
      <c r="A16" s="14">
        <f>'Paper 1'!A18</f>
        <v>0</v>
      </c>
      <c r="B16" s="14">
        <f>'Paper 1'!B18</f>
        <v>0</v>
      </c>
      <c r="C16" s="14" t="e">
        <f>VLOOKUP(A16,'Paper 1'!A$3:BD$39,56,FALSE)</f>
        <v>#N/A</v>
      </c>
      <c r="D16" s="14" t="e">
        <f t="shared" si="0"/>
        <v>#N/A</v>
      </c>
    </row>
    <row r="17" spans="1:4" x14ac:dyDescent="0.25">
      <c r="A17" s="14">
        <f>'Paper 1'!A19</f>
        <v>0</v>
      </c>
      <c r="B17" s="14">
        <f>'Paper 1'!B19</f>
        <v>0</v>
      </c>
      <c r="C17" s="14" t="e">
        <f>VLOOKUP(A17,'Paper 1'!A$3:BD$39,56,FALSE)</f>
        <v>#N/A</v>
      </c>
      <c r="D17" s="14" t="e">
        <f t="shared" si="0"/>
        <v>#N/A</v>
      </c>
    </row>
    <row r="18" spans="1:4" x14ac:dyDescent="0.25">
      <c r="A18" s="14">
        <f>'Paper 1'!A20</f>
        <v>0</v>
      </c>
      <c r="B18" s="14">
        <f>'Paper 1'!B20</f>
        <v>0</v>
      </c>
      <c r="C18" s="14" t="e">
        <f>VLOOKUP(A18,'Paper 1'!A$3:BD$39,56,FALSE)</f>
        <v>#N/A</v>
      </c>
      <c r="D18" s="14" t="e">
        <f t="shared" si="0"/>
        <v>#N/A</v>
      </c>
    </row>
    <row r="19" spans="1:4" x14ac:dyDescent="0.25">
      <c r="A19" s="14">
        <f>'Paper 1'!A21</f>
        <v>0</v>
      </c>
      <c r="B19" s="14">
        <f>'Paper 1'!B21</f>
        <v>0</v>
      </c>
      <c r="C19" s="14" t="e">
        <f>VLOOKUP(A19,'Paper 1'!A$3:BD$39,56,FALSE)</f>
        <v>#N/A</v>
      </c>
      <c r="D19" s="14" t="e">
        <f t="shared" si="0"/>
        <v>#N/A</v>
      </c>
    </row>
    <row r="20" spans="1:4" x14ac:dyDescent="0.25">
      <c r="A20" s="14">
        <f>'Paper 1'!A22</f>
        <v>0</v>
      </c>
      <c r="B20" s="14">
        <f>'Paper 1'!B22</f>
        <v>0</v>
      </c>
      <c r="C20" s="14" t="e">
        <f>VLOOKUP(A20,'Paper 1'!A$3:BD$39,56,FALSE)</f>
        <v>#N/A</v>
      </c>
      <c r="D20" s="14" t="e">
        <f t="shared" si="0"/>
        <v>#N/A</v>
      </c>
    </row>
    <row r="21" spans="1:4" x14ac:dyDescent="0.25">
      <c r="A21" s="14">
        <f>'Paper 1'!A23</f>
        <v>0</v>
      </c>
      <c r="B21" s="14">
        <f>'Paper 1'!B23</f>
        <v>0</v>
      </c>
      <c r="C21" s="14" t="e">
        <f>VLOOKUP(A21,'Paper 1'!A$3:BD$39,56,FALSE)</f>
        <v>#N/A</v>
      </c>
      <c r="D21" s="14" t="e">
        <f t="shared" si="0"/>
        <v>#N/A</v>
      </c>
    </row>
    <row r="22" spans="1:4" x14ac:dyDescent="0.25">
      <c r="A22" s="14">
        <f>'Paper 1'!A24</f>
        <v>0</v>
      </c>
      <c r="B22" s="14">
        <f>'Paper 1'!B24</f>
        <v>0</v>
      </c>
      <c r="C22" s="14" t="e">
        <f>VLOOKUP(A22,'Paper 1'!A$3:BD$39,56,FALSE)</f>
        <v>#N/A</v>
      </c>
      <c r="D22" s="14" t="e">
        <f t="shared" si="0"/>
        <v>#N/A</v>
      </c>
    </row>
    <row r="23" spans="1:4" x14ac:dyDescent="0.25">
      <c r="A23" s="14">
        <f>'Paper 1'!A25</f>
        <v>0</v>
      </c>
      <c r="B23" s="14">
        <f>'Paper 1'!B25</f>
        <v>0</v>
      </c>
      <c r="C23" s="14" t="e">
        <f>VLOOKUP(A23,'Paper 1'!A$3:BD$39,56,FALSE)</f>
        <v>#N/A</v>
      </c>
      <c r="D23" s="14" t="e">
        <f t="shared" si="0"/>
        <v>#N/A</v>
      </c>
    </row>
    <row r="24" spans="1:4" x14ac:dyDescent="0.25">
      <c r="A24" s="14">
        <f>'Paper 1'!A26</f>
        <v>0</v>
      </c>
      <c r="B24" s="14">
        <f>'Paper 1'!B26</f>
        <v>0</v>
      </c>
      <c r="C24" s="14" t="e">
        <f>VLOOKUP(A24,'Paper 1'!A$3:BD$39,56,FALSE)</f>
        <v>#N/A</v>
      </c>
      <c r="D24" s="14" t="e">
        <f t="shared" si="0"/>
        <v>#N/A</v>
      </c>
    </row>
    <row r="25" spans="1:4" x14ac:dyDescent="0.25">
      <c r="A25" s="14">
        <f>'Paper 1'!A27</f>
        <v>0</v>
      </c>
      <c r="B25" s="14">
        <f>'Paper 1'!B27</f>
        <v>0</v>
      </c>
      <c r="C25" s="14" t="e">
        <f>VLOOKUP(A25,'Paper 1'!A$3:BD$39,56,FALSE)</f>
        <v>#N/A</v>
      </c>
      <c r="D25" s="14" t="e">
        <f t="shared" si="0"/>
        <v>#N/A</v>
      </c>
    </row>
    <row r="26" spans="1:4" x14ac:dyDescent="0.25">
      <c r="A26" s="14">
        <f>'Paper 1'!A28</f>
        <v>0</v>
      </c>
      <c r="B26" s="14">
        <f>'Paper 1'!B28</f>
        <v>0</v>
      </c>
      <c r="C26" s="14" t="e">
        <f>VLOOKUP(A26,'Paper 1'!A$3:BD$39,56,FALSE)</f>
        <v>#N/A</v>
      </c>
      <c r="D26" s="14" t="e">
        <f t="shared" si="0"/>
        <v>#N/A</v>
      </c>
    </row>
    <row r="27" spans="1:4" x14ac:dyDescent="0.25">
      <c r="A27" s="14">
        <f>'Paper 1'!A29</f>
        <v>0</v>
      </c>
      <c r="B27" s="14">
        <f>'Paper 1'!B29</f>
        <v>0</v>
      </c>
      <c r="C27" s="14" t="e">
        <f>VLOOKUP(A27,'Paper 1'!A$3:BD$39,56,FALSE)</f>
        <v>#N/A</v>
      </c>
      <c r="D27" s="14" t="e">
        <f t="shared" si="0"/>
        <v>#N/A</v>
      </c>
    </row>
    <row r="28" spans="1:4" x14ac:dyDescent="0.25">
      <c r="A28" s="14">
        <f>'Paper 1'!A30</f>
        <v>0</v>
      </c>
      <c r="B28" s="14">
        <f>'Paper 1'!B30</f>
        <v>0</v>
      </c>
      <c r="C28" s="14" t="e">
        <f>VLOOKUP(A28,'Paper 1'!A$3:BD$39,56,FALSE)</f>
        <v>#N/A</v>
      </c>
      <c r="D28" s="14" t="e">
        <f t="shared" si="0"/>
        <v>#N/A</v>
      </c>
    </row>
    <row r="29" spans="1:4" x14ac:dyDescent="0.25">
      <c r="A29" s="14">
        <f>'Paper 1'!A31</f>
        <v>0</v>
      </c>
      <c r="B29" s="14">
        <f>'Paper 1'!B31</f>
        <v>0</v>
      </c>
      <c r="C29" s="14" t="e">
        <f>VLOOKUP(A29,'Paper 1'!A$3:BD$39,56,FALSE)</f>
        <v>#N/A</v>
      </c>
      <c r="D29" s="14" t="e">
        <f t="shared" si="0"/>
        <v>#N/A</v>
      </c>
    </row>
    <row r="30" spans="1:4" x14ac:dyDescent="0.25">
      <c r="A30" s="14">
        <f>'Paper 1'!A32</f>
        <v>0</v>
      </c>
      <c r="B30" s="14">
        <f>'Paper 1'!B32</f>
        <v>0</v>
      </c>
      <c r="C30" s="14" t="e">
        <f>VLOOKUP(A30,'Paper 1'!A$3:BD$39,56,FALSE)</f>
        <v>#N/A</v>
      </c>
      <c r="D30" s="14" t="e">
        <f t="shared" si="0"/>
        <v>#N/A</v>
      </c>
    </row>
    <row r="31" spans="1:4" x14ac:dyDescent="0.25">
      <c r="A31" s="14">
        <f>'Paper 1'!A33</f>
        <v>0</v>
      </c>
      <c r="B31" s="14">
        <f>'Paper 1'!B33</f>
        <v>0</v>
      </c>
      <c r="C31" s="14" t="e">
        <f>VLOOKUP(A31,'Paper 1'!A$3:BD$39,56,FALSE)</f>
        <v>#N/A</v>
      </c>
      <c r="D31" s="14" t="e">
        <f t="shared" si="0"/>
        <v>#N/A</v>
      </c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</sheetData>
  <mergeCells count="1">
    <mergeCell ref="F1:L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56"/>
  <sheetViews>
    <sheetView tabSelected="1" zoomScaleNormal="100" workbookViewId="0">
      <selection activeCell="B54" sqref="B54"/>
    </sheetView>
  </sheetViews>
  <sheetFormatPr defaultColWidth="2.85546875" defaultRowHeight="15" customHeight="1" x14ac:dyDescent="0.25"/>
  <cols>
    <col min="1" max="1" width="1.42578125" customWidth="1"/>
    <col min="2" max="2" width="5.7109375" customWidth="1"/>
    <col min="14" max="14" width="1.42578125" customWidth="1"/>
    <col min="15" max="15" width="1.7109375" customWidth="1"/>
    <col min="16" max="16" width="2.85546875" customWidth="1"/>
    <col min="17" max="17" width="5.7109375" customWidth="1"/>
    <col min="28" max="28" width="2.85546875" customWidth="1"/>
    <col min="29" max="29" width="1.42578125" customWidth="1"/>
    <col min="30" max="30" width="1.7109375" customWidth="1"/>
    <col min="31" max="31" width="1.42578125" customWidth="1"/>
  </cols>
  <sheetData>
    <row r="1" spans="2:73" ht="3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2:73" ht="15" customHeight="1" x14ac:dyDescent="0.25">
      <c r="B2" s="30" t="s">
        <v>7</v>
      </c>
      <c r="C2" s="30"/>
      <c r="D2" s="30"/>
      <c r="E2" s="31" t="e">
        <f>VLOOKUP(L2,Overview!A1:D26,2,FALSE)</f>
        <v>#N/A</v>
      </c>
      <c r="F2" s="31"/>
      <c r="G2" s="31"/>
      <c r="H2" s="31"/>
      <c r="I2" s="31"/>
      <c r="J2" s="31"/>
      <c r="K2" s="31"/>
      <c r="L2" s="31" t="s">
        <v>33</v>
      </c>
      <c r="M2" s="31"/>
      <c r="N2" s="31"/>
      <c r="O2" s="31"/>
      <c r="P2" s="31"/>
      <c r="Q2" s="31"/>
      <c r="R2" s="31"/>
      <c r="U2" s="30" t="s">
        <v>8</v>
      </c>
      <c r="V2" s="30"/>
      <c r="W2" s="30"/>
      <c r="X2" s="30"/>
      <c r="Y2" s="44" t="e">
        <f>VLOOKUP(L2,Overview!A1:D26,4,FALSE)</f>
        <v>#N/A</v>
      </c>
      <c r="Z2" s="44"/>
      <c r="AA2" s="44"/>
      <c r="AB2" s="44"/>
    </row>
    <row r="3" spans="2:73" ht="15" customHeight="1" x14ac:dyDescent="0.25">
      <c r="B3" s="30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U3" s="30"/>
      <c r="V3" s="30"/>
      <c r="W3" s="30"/>
      <c r="X3" s="30"/>
      <c r="Y3" s="44"/>
      <c r="Z3" s="44"/>
      <c r="AA3" s="44"/>
      <c r="AB3" s="44"/>
    </row>
    <row r="4" spans="2:73" ht="3.75" customHeight="1" thickBot="1" x14ac:dyDescent="0.3">
      <c r="Y4" s="44"/>
      <c r="Z4" s="44"/>
      <c r="AA4" s="44"/>
      <c r="AB4" s="44"/>
    </row>
    <row r="5" spans="2:73" ht="15" customHeight="1" thickBot="1" x14ac:dyDescent="0.3">
      <c r="B5" s="32" t="s">
        <v>29</v>
      </c>
      <c r="C5" s="32"/>
      <c r="D5" s="32"/>
      <c r="E5" s="32"/>
      <c r="F5" s="32"/>
      <c r="G5" s="32"/>
      <c r="H5" s="32"/>
      <c r="I5" s="33" t="e">
        <f>VLOOKUP(L2,Overview!A1:D26,3,FALSE)</f>
        <v>#N/A</v>
      </c>
      <c r="J5" s="33"/>
      <c r="K5" s="33"/>
      <c r="L5" s="45" t="str">
        <f>CONCATENATE("out of ",'Paper 1'!BD3,".")</f>
        <v>out of 51.</v>
      </c>
      <c r="M5" s="45"/>
      <c r="N5" s="45"/>
      <c r="O5" s="45"/>
      <c r="P5" s="45"/>
      <c r="Q5" s="26"/>
      <c r="R5" s="27"/>
      <c r="S5" s="27"/>
      <c r="T5" s="27"/>
      <c r="U5" s="27"/>
      <c r="V5" s="27"/>
      <c r="W5" s="27"/>
      <c r="X5" s="26"/>
      <c r="Y5" s="44"/>
      <c r="Z5" s="44"/>
      <c r="AA5" s="44"/>
      <c r="AB5" s="44"/>
    </row>
    <row r="6" spans="2:73" ht="3.75" customHeight="1" thickBot="1" x14ac:dyDescent="0.3"/>
    <row r="7" spans="2:73" ht="15" customHeight="1" thickBot="1" x14ac:dyDescent="0.3">
      <c r="B7" s="11" t="s">
        <v>9</v>
      </c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 t="s">
        <v>27</v>
      </c>
      <c r="N7" s="46"/>
      <c r="O7" s="46"/>
      <c r="P7" s="5"/>
      <c r="Q7" s="38" t="s">
        <v>31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</row>
    <row r="8" spans="2:73" ht="15" customHeight="1" x14ac:dyDescent="0.25">
      <c r="B8" s="10">
        <f>'Paper 1'!C2</f>
        <v>1</v>
      </c>
      <c r="C8" s="47" t="str">
        <f>'Paper 1'!C1</f>
        <v>Timetable</v>
      </c>
      <c r="D8" s="47"/>
      <c r="E8" s="47"/>
      <c r="F8" s="47"/>
      <c r="G8" s="47"/>
      <c r="H8" s="47"/>
      <c r="I8" s="47"/>
      <c r="J8" s="47"/>
      <c r="K8" s="47"/>
      <c r="L8" s="47"/>
      <c r="M8" s="8" t="e">
        <f>VLOOKUP($L$2,'Paper 1'!$A$2:$BD$33,3,FALSE)</f>
        <v>#N/A</v>
      </c>
      <c r="N8" s="20" t="s">
        <v>26</v>
      </c>
      <c r="O8" s="21">
        <f>'Paper 1'!C3</f>
        <v>1</v>
      </c>
      <c r="P8" s="10"/>
      <c r="Q8" s="41"/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8"/>
      <c r="BT8" s="18"/>
      <c r="BU8" s="18"/>
    </row>
    <row r="9" spans="2:73" ht="15" customHeight="1" x14ac:dyDescent="0.25">
      <c r="B9" s="10">
        <f>'Paper 1'!D2</f>
        <v>2</v>
      </c>
      <c r="C9" s="29" t="str">
        <f>'Paper 1'!D1</f>
        <v>Timetable</v>
      </c>
      <c r="D9" s="29"/>
      <c r="E9" s="29"/>
      <c r="F9" s="29"/>
      <c r="G9" s="29"/>
      <c r="H9" s="29"/>
      <c r="I9" s="29"/>
      <c r="J9" s="29"/>
      <c r="K9" s="29"/>
      <c r="L9" s="29"/>
      <c r="M9" s="8" t="e">
        <f>VLOOKUP($L$2,'Paper 1'!$A$2:$BD$33,4,FALSE)</f>
        <v>#N/A</v>
      </c>
      <c r="N9" s="20" t="s">
        <v>26</v>
      </c>
      <c r="O9" s="21">
        <f>'Paper 1'!D3</f>
        <v>1</v>
      </c>
      <c r="P9" s="10"/>
      <c r="Q9" s="41"/>
      <c r="R9" s="42"/>
      <c r="S9" s="42"/>
      <c r="T9" s="42"/>
      <c r="U9" s="42"/>
      <c r="V9" s="42"/>
      <c r="W9" s="42"/>
      <c r="X9" s="42"/>
      <c r="Y9" s="42"/>
      <c r="Z9" s="42"/>
      <c r="AA9" s="42"/>
      <c r="AB9" s="4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</row>
    <row r="10" spans="2:73" ht="15" customHeight="1" x14ac:dyDescent="0.25">
      <c r="B10" s="10">
        <f>'Paper 1'!E2</f>
        <v>3</v>
      </c>
      <c r="C10" s="29" t="str">
        <f>'Paper 1'!E1</f>
        <v>Timetable</v>
      </c>
      <c r="D10" s="29"/>
      <c r="E10" s="29"/>
      <c r="F10" s="29"/>
      <c r="G10" s="29"/>
      <c r="H10" s="29"/>
      <c r="I10" s="29"/>
      <c r="J10" s="29"/>
      <c r="K10" s="29"/>
      <c r="L10" s="29"/>
      <c r="M10" s="8" t="e">
        <f>VLOOKUP($L$2,'Paper 1'!$A$2:$BD$33,5,FALSE)</f>
        <v>#N/A</v>
      </c>
      <c r="N10" s="20" t="s">
        <v>26</v>
      </c>
      <c r="O10" s="21">
        <f>'Paper 1'!E3</f>
        <v>2</v>
      </c>
      <c r="P10" s="10"/>
      <c r="Q10" s="4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2:73" ht="15" customHeight="1" x14ac:dyDescent="0.25">
      <c r="B11" s="10">
        <f>'Paper 1'!F2</f>
        <v>4</v>
      </c>
      <c r="C11" s="29" t="str">
        <f>'Paper 1'!F1</f>
        <v>Function Machines</v>
      </c>
      <c r="D11" s="29"/>
      <c r="E11" s="29"/>
      <c r="F11" s="29"/>
      <c r="G11" s="29"/>
      <c r="H11" s="29"/>
      <c r="I11" s="29"/>
      <c r="J11" s="29"/>
      <c r="K11" s="29"/>
      <c r="L11" s="29"/>
      <c r="M11" s="8" t="e">
        <f>VLOOKUP($L$2,'Paper 1'!$A$2:$BD$33,6,FALSE)</f>
        <v>#N/A</v>
      </c>
      <c r="N11" s="20" t="s">
        <v>26</v>
      </c>
      <c r="O11" s="21">
        <f>'Paper 1'!F3</f>
        <v>1</v>
      </c>
      <c r="P11" s="10"/>
      <c r="Q11" s="41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</row>
    <row r="12" spans="2:73" ht="15" customHeight="1" x14ac:dyDescent="0.25">
      <c r="B12" s="10">
        <f>'Paper 1'!G2</f>
        <v>5</v>
      </c>
      <c r="C12" s="29" t="str">
        <f>'Paper 1'!G1</f>
        <v>Function Machines</v>
      </c>
      <c r="D12" s="29"/>
      <c r="E12" s="29"/>
      <c r="F12" s="29"/>
      <c r="G12" s="29"/>
      <c r="H12" s="29"/>
      <c r="I12" s="29"/>
      <c r="J12" s="29"/>
      <c r="K12" s="29"/>
      <c r="L12" s="29"/>
      <c r="M12" s="8" t="e">
        <f>VLOOKUP($L$2,'Paper 1'!$A$2:$BD$33,7,FALSE)</f>
        <v>#N/A</v>
      </c>
      <c r="N12" s="20" t="s">
        <v>26</v>
      </c>
      <c r="O12" s="21">
        <f>'Paper 1'!G3</f>
        <v>2</v>
      </c>
      <c r="P12" s="10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22"/>
      <c r="AD12" s="22"/>
      <c r="AE12" s="19"/>
      <c r="AF12" s="4"/>
      <c r="AG12" s="4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</row>
    <row r="13" spans="2:73" ht="15" customHeight="1" x14ac:dyDescent="0.25">
      <c r="B13" s="10">
        <f>'Paper 1'!H2</f>
        <v>6</v>
      </c>
      <c r="C13" s="29" t="str">
        <f>'Paper 1'!H1</f>
        <v>Patterns</v>
      </c>
      <c r="D13" s="29"/>
      <c r="E13" s="29"/>
      <c r="F13" s="29"/>
      <c r="G13" s="29"/>
      <c r="H13" s="29"/>
      <c r="I13" s="29"/>
      <c r="J13" s="29"/>
      <c r="K13" s="29"/>
      <c r="L13" s="29"/>
      <c r="M13" s="8" t="e">
        <f>VLOOKUP($L$2,'Paper 1'!$A$2:$BD$33,8,FALSE)</f>
        <v>#N/A</v>
      </c>
      <c r="N13" s="20" t="s">
        <v>26</v>
      </c>
      <c r="O13" s="21">
        <f>'Paper 1'!H3</f>
        <v>2</v>
      </c>
      <c r="P13" s="10"/>
      <c r="Q13" s="41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3"/>
      <c r="AC13" s="22"/>
      <c r="AD13" s="22"/>
      <c r="AE13" s="19"/>
      <c r="AF13" s="4"/>
      <c r="AG13" s="4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</row>
    <row r="14" spans="2:73" ht="15" customHeight="1" x14ac:dyDescent="0.25">
      <c r="B14" s="10">
        <f>'Paper 1'!I2</f>
        <v>7</v>
      </c>
      <c r="C14" s="29" t="str">
        <f>'Paper 1'!I1</f>
        <v>Patterns</v>
      </c>
      <c r="D14" s="29"/>
      <c r="E14" s="29"/>
      <c r="F14" s="29"/>
      <c r="G14" s="29"/>
      <c r="H14" s="29"/>
      <c r="I14" s="29"/>
      <c r="J14" s="29"/>
      <c r="K14" s="29"/>
      <c r="L14" s="29"/>
      <c r="M14" s="8" t="e">
        <f>VLOOKUP($L$2,'Paper 1'!$A$2:$BD$33,9,FALSE)</f>
        <v>#N/A</v>
      </c>
      <c r="N14" s="20" t="s">
        <v>26</v>
      </c>
      <c r="O14" s="21">
        <f>'Paper 1'!I3</f>
        <v>1</v>
      </c>
      <c r="P14" s="10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22"/>
      <c r="AD14" s="22"/>
      <c r="AE14" s="19"/>
      <c r="AF14" s="4"/>
      <c r="AG14" s="4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</row>
    <row r="15" spans="2:73" ht="15" customHeight="1" x14ac:dyDescent="0.25">
      <c r="B15" s="10">
        <f>'Paper 1'!J2</f>
        <v>8</v>
      </c>
      <c r="C15" s="29" t="str">
        <f>'Paper 1'!J1</f>
        <v>Two Way Tables</v>
      </c>
      <c r="D15" s="29"/>
      <c r="E15" s="29"/>
      <c r="F15" s="29"/>
      <c r="G15" s="29"/>
      <c r="H15" s="29"/>
      <c r="I15" s="29"/>
      <c r="J15" s="29"/>
      <c r="K15" s="29"/>
      <c r="L15" s="29"/>
      <c r="M15" s="8" t="e">
        <f>VLOOKUP($L$2,'Paper 1'!$A$2:$BD$33,10,FALSE)</f>
        <v>#N/A</v>
      </c>
      <c r="N15" s="20" t="s">
        <v>26</v>
      </c>
      <c r="O15" s="21">
        <f>'Paper 1'!J3</f>
        <v>4</v>
      </c>
      <c r="P15" s="10"/>
      <c r="Q15" s="41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3"/>
      <c r="AC15" s="22"/>
      <c r="AD15" s="22"/>
      <c r="AE15" s="19"/>
      <c r="AF15" s="4"/>
      <c r="AG15" s="4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</row>
    <row r="16" spans="2:73" ht="15" customHeight="1" x14ac:dyDescent="0.25">
      <c r="B16" s="10">
        <f>'Paper 1'!K2</f>
        <v>9</v>
      </c>
      <c r="C16" s="29" t="str">
        <f>'Paper 1'!K1</f>
        <v>Pie Charts</v>
      </c>
      <c r="D16" s="29"/>
      <c r="E16" s="29"/>
      <c r="F16" s="29"/>
      <c r="G16" s="29"/>
      <c r="H16" s="29"/>
      <c r="I16" s="29"/>
      <c r="J16" s="29"/>
      <c r="K16" s="29"/>
      <c r="L16" s="29"/>
      <c r="M16" s="8" t="e">
        <f>VLOOKUP($L$2,'Paper 1'!$A$2:$BD$33,11,FALSE)</f>
        <v>#N/A</v>
      </c>
      <c r="N16" s="20" t="s">
        <v>26</v>
      </c>
      <c r="O16" s="21">
        <f>'Paper 1'!K3</f>
        <v>2</v>
      </c>
      <c r="P16" s="10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  <c r="AC16" s="22"/>
      <c r="AD16" s="22"/>
      <c r="AE16" s="19"/>
      <c r="AF16" s="4"/>
      <c r="AG16" s="4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</row>
    <row r="17" spans="2:73" ht="15" customHeight="1" x14ac:dyDescent="0.25">
      <c r="B17" s="10">
        <f>'Paper 1'!L2</f>
        <v>10</v>
      </c>
      <c r="C17" s="29" t="str">
        <f>'Paper 1'!L1</f>
        <v>Pie Charts</v>
      </c>
      <c r="D17" s="29"/>
      <c r="E17" s="29"/>
      <c r="F17" s="29"/>
      <c r="G17" s="29"/>
      <c r="H17" s="29"/>
      <c r="I17" s="29"/>
      <c r="J17" s="29"/>
      <c r="K17" s="29"/>
      <c r="L17" s="29"/>
      <c r="M17" s="8" t="e">
        <f>VLOOKUP($L$2,'Paper 1'!$A$2:$BD$33,12,FALSE)</f>
        <v>#N/A</v>
      </c>
      <c r="N17" s="20" t="s">
        <v>26</v>
      </c>
      <c r="O17" s="21">
        <f>'Paper 1'!L3</f>
        <v>2</v>
      </c>
      <c r="P17" s="10"/>
      <c r="Q17" s="41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22"/>
      <c r="AD17" s="22"/>
      <c r="AE17" s="19"/>
      <c r="AF17" s="4"/>
      <c r="AG17" s="4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2:73" ht="15" customHeight="1" x14ac:dyDescent="0.25">
      <c r="B18" s="10">
        <f>'Paper 1'!M2</f>
        <v>11</v>
      </c>
      <c r="C18" s="29" t="str">
        <f>'Paper 1'!M1</f>
        <v>Pie Charts</v>
      </c>
      <c r="D18" s="29"/>
      <c r="E18" s="29"/>
      <c r="F18" s="29"/>
      <c r="G18" s="29"/>
      <c r="H18" s="29"/>
      <c r="I18" s="29"/>
      <c r="J18" s="29"/>
      <c r="K18" s="29"/>
      <c r="L18" s="29"/>
      <c r="M18" s="8" t="e">
        <f>VLOOKUP($L$2,'Paper 1'!$A$2:$BD$33,13,FALSE)</f>
        <v>#N/A</v>
      </c>
      <c r="N18" s="20" t="s">
        <v>26</v>
      </c>
      <c r="O18" s="21">
        <f>'Paper 1'!M3</f>
        <v>1</v>
      </c>
      <c r="P18" s="10"/>
      <c r="Q18" s="41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3"/>
      <c r="AC18" s="22"/>
      <c r="AD18" s="22"/>
      <c r="AE18" s="19"/>
      <c r="AF18" s="4"/>
      <c r="AG18" s="4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</row>
    <row r="19" spans="2:73" ht="15" customHeight="1" x14ac:dyDescent="0.25">
      <c r="B19" s="10">
        <f>'Paper 1'!N2</f>
        <v>12</v>
      </c>
      <c r="C19" s="29" t="str">
        <f>'Paper 1'!N1</f>
        <v>Decimals</v>
      </c>
      <c r="D19" s="29"/>
      <c r="E19" s="29"/>
      <c r="F19" s="29"/>
      <c r="G19" s="29"/>
      <c r="H19" s="29"/>
      <c r="I19" s="29"/>
      <c r="J19" s="29"/>
      <c r="K19" s="29"/>
      <c r="L19" s="29"/>
      <c r="M19" s="8" t="e">
        <f>VLOOKUP($L$2,'Paper 1'!$A$2:$BD$33,14,FALSE)</f>
        <v>#N/A</v>
      </c>
      <c r="N19" s="20" t="s">
        <v>26</v>
      </c>
      <c r="O19" s="21">
        <f>'Paper 1'!N3</f>
        <v>1</v>
      </c>
      <c r="P19" s="10"/>
      <c r="Q19" s="41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22"/>
      <c r="AD19" s="22"/>
      <c r="AE19" s="19"/>
      <c r="AF19" s="4"/>
      <c r="AG19" s="4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</row>
    <row r="20" spans="2:73" ht="15" customHeight="1" x14ac:dyDescent="0.25">
      <c r="B20" s="10">
        <f>'Paper 1'!O2</f>
        <v>13</v>
      </c>
      <c r="C20" s="29" t="str">
        <f>'Paper 1'!O1</f>
        <v>Decimals</v>
      </c>
      <c r="D20" s="29"/>
      <c r="E20" s="29"/>
      <c r="F20" s="29"/>
      <c r="G20" s="29"/>
      <c r="H20" s="29"/>
      <c r="I20" s="29"/>
      <c r="J20" s="29"/>
      <c r="K20" s="29"/>
      <c r="L20" s="29"/>
      <c r="M20" s="8" t="e">
        <f>VLOOKUP($L$2,'Paper 1'!$A$2:$BD$33,15,FALSE)</f>
        <v>#N/A</v>
      </c>
      <c r="N20" s="20" t="s">
        <v>26</v>
      </c>
      <c r="O20" s="21">
        <f>'Paper 1'!O3</f>
        <v>1</v>
      </c>
      <c r="P20" s="10"/>
      <c r="Q20" s="41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22"/>
      <c r="AD20" s="22"/>
      <c r="AE20" s="19"/>
      <c r="AF20" s="4"/>
      <c r="AG20" s="4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2:73" ht="15" customHeight="1" x14ac:dyDescent="0.25">
      <c r="B21" s="10">
        <f>'Paper 1'!P2</f>
        <v>14</v>
      </c>
      <c r="C21" s="29" t="str">
        <f>'Paper 1'!P1</f>
        <v>Decimals</v>
      </c>
      <c r="D21" s="29"/>
      <c r="E21" s="29"/>
      <c r="F21" s="29"/>
      <c r="G21" s="29"/>
      <c r="H21" s="29"/>
      <c r="I21" s="29"/>
      <c r="J21" s="29"/>
      <c r="K21" s="29"/>
      <c r="L21" s="29"/>
      <c r="M21" s="8" t="e">
        <f>VLOOKUP($L$2,'Paper 1'!$A$2:$BD$33,16,FALSE)</f>
        <v>#N/A</v>
      </c>
      <c r="N21" s="20" t="s">
        <v>26</v>
      </c>
      <c r="O21" s="21">
        <f>'Paper 1'!P3</f>
        <v>1</v>
      </c>
      <c r="P21" s="10"/>
      <c r="Q21" s="41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22"/>
      <c r="AD21" s="22"/>
      <c r="AE21" s="19"/>
      <c r="AF21" s="4"/>
      <c r="AG21" s="4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</row>
    <row r="22" spans="2:73" ht="15" customHeight="1" x14ac:dyDescent="0.25">
      <c r="B22" s="10">
        <f>'Paper 1'!Q2</f>
        <v>15</v>
      </c>
      <c r="C22" s="29" t="str">
        <f>'Paper 1'!Q1</f>
        <v>Decimals</v>
      </c>
      <c r="D22" s="29"/>
      <c r="E22" s="29"/>
      <c r="F22" s="29"/>
      <c r="G22" s="29"/>
      <c r="H22" s="29"/>
      <c r="I22" s="29"/>
      <c r="J22" s="29"/>
      <c r="K22" s="29"/>
      <c r="L22" s="29"/>
      <c r="M22" s="8" t="e">
        <f>VLOOKUP($L$2,'Paper 1'!$A$2:$BD$33,17,FALSE)</f>
        <v>#N/A</v>
      </c>
      <c r="N22" s="20" t="s">
        <v>26</v>
      </c>
      <c r="O22" s="21">
        <f>'Paper 1'!Q3</f>
        <v>1</v>
      </c>
      <c r="P22" s="10"/>
      <c r="Q22" s="4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22"/>
      <c r="AD22" s="22"/>
      <c r="AE22" s="19"/>
      <c r="AF22" s="4"/>
      <c r="AG22" s="4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</row>
    <row r="23" spans="2:73" ht="15" customHeight="1" x14ac:dyDescent="0.25">
      <c r="B23" s="10">
        <f>'Paper 1'!R2</f>
        <v>16</v>
      </c>
      <c r="C23" s="29" t="str">
        <f>'Paper 1'!R1</f>
        <v>Decimals</v>
      </c>
      <c r="D23" s="29"/>
      <c r="E23" s="29"/>
      <c r="F23" s="29"/>
      <c r="G23" s="29"/>
      <c r="H23" s="29"/>
      <c r="I23" s="29"/>
      <c r="J23" s="29"/>
      <c r="K23" s="29"/>
      <c r="L23" s="29"/>
      <c r="M23" s="8" t="e">
        <f>VLOOKUP($L$2,'Paper 1'!$A$2:$BD$33,18,FALSE)</f>
        <v>#N/A</v>
      </c>
      <c r="N23" s="20" t="s">
        <v>26</v>
      </c>
      <c r="O23" s="21">
        <f>'Paper 1'!R3</f>
        <v>1</v>
      </c>
      <c r="P23" s="10"/>
      <c r="Q23" s="41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22"/>
      <c r="AD23" s="22"/>
      <c r="AE23" s="19"/>
      <c r="AF23" s="4"/>
      <c r="AG23" s="4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</row>
    <row r="24" spans="2:73" ht="15" customHeight="1" x14ac:dyDescent="0.25">
      <c r="B24" s="10">
        <f>'Paper 1'!S2</f>
        <v>17</v>
      </c>
      <c r="C24" s="29" t="str">
        <f>'Paper 1'!S1</f>
        <v>Drawing Triangles</v>
      </c>
      <c r="D24" s="29"/>
      <c r="E24" s="29"/>
      <c r="F24" s="29"/>
      <c r="G24" s="29"/>
      <c r="H24" s="29"/>
      <c r="I24" s="29"/>
      <c r="J24" s="29"/>
      <c r="K24" s="29"/>
      <c r="L24" s="29"/>
      <c r="M24" s="8" t="e">
        <f>VLOOKUP($L$2,'Paper 1'!$A$2:$BD$33,19,FALSE)</f>
        <v>#N/A</v>
      </c>
      <c r="N24" s="20" t="s">
        <v>26</v>
      </c>
      <c r="O24" s="21">
        <f>'Paper 1'!S3</f>
        <v>1</v>
      </c>
      <c r="P24" s="10"/>
      <c r="Q24" s="41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22"/>
      <c r="AD24" s="22"/>
      <c r="AE24" s="19"/>
      <c r="AF24" s="4"/>
      <c r="AG24" s="4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</row>
    <row r="25" spans="2:73" ht="15" customHeight="1" x14ac:dyDescent="0.25">
      <c r="B25" s="10">
        <f>'Paper 1'!T2</f>
        <v>18</v>
      </c>
      <c r="C25" s="29" t="str">
        <f>'Paper 1'!T1</f>
        <v>Drawing Triangles</v>
      </c>
      <c r="D25" s="29"/>
      <c r="E25" s="29"/>
      <c r="F25" s="29"/>
      <c r="G25" s="29"/>
      <c r="H25" s="29"/>
      <c r="I25" s="29"/>
      <c r="J25" s="29"/>
      <c r="K25" s="29"/>
      <c r="L25" s="29"/>
      <c r="M25" s="8" t="e">
        <f>VLOOKUP($L$2,'Paper 1'!$A$2:$BD$33,20,FALSE)</f>
        <v>#N/A</v>
      </c>
      <c r="N25" s="20" t="s">
        <v>26</v>
      </c>
      <c r="O25" s="21">
        <f>'Paper 1'!T3</f>
        <v>2</v>
      </c>
      <c r="P25" s="10"/>
      <c r="Q25" s="41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22"/>
      <c r="AD25" s="22"/>
      <c r="AE25" s="19"/>
      <c r="AF25" s="4"/>
      <c r="AG25" s="4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</row>
    <row r="26" spans="2:73" ht="15" customHeight="1" x14ac:dyDescent="0.25">
      <c r="B26" s="10">
        <f>'Paper 1'!U2</f>
        <v>19</v>
      </c>
      <c r="C26" s="29" t="str">
        <f>'Paper 1'!U1</f>
        <v>Simplify</v>
      </c>
      <c r="D26" s="29"/>
      <c r="E26" s="29"/>
      <c r="F26" s="29"/>
      <c r="G26" s="29"/>
      <c r="H26" s="29"/>
      <c r="I26" s="29"/>
      <c r="J26" s="29"/>
      <c r="K26" s="29"/>
      <c r="L26" s="29"/>
      <c r="M26" s="8" t="e">
        <f>VLOOKUP($L$2,'Paper 1'!$A$2:$BD$33,21,FALSE)</f>
        <v>#N/A</v>
      </c>
      <c r="N26" s="20" t="s">
        <v>26</v>
      </c>
      <c r="O26" s="21">
        <f>'Paper 1'!U3</f>
        <v>1</v>
      </c>
      <c r="P26" s="10"/>
      <c r="Q26" s="41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  <c r="AC26" s="22"/>
      <c r="AD26" s="22"/>
      <c r="AE26" s="19"/>
      <c r="AF26" s="4"/>
      <c r="AG26" s="4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</row>
    <row r="27" spans="2:73" ht="15" customHeight="1" x14ac:dyDescent="0.25">
      <c r="B27" s="10">
        <f>'Paper 1'!V2</f>
        <v>20</v>
      </c>
      <c r="C27" s="29" t="str">
        <f>'Paper 1'!V1</f>
        <v>Simplify</v>
      </c>
      <c r="D27" s="29"/>
      <c r="E27" s="29"/>
      <c r="F27" s="29"/>
      <c r="G27" s="29"/>
      <c r="H27" s="29"/>
      <c r="I27" s="29"/>
      <c r="J27" s="29"/>
      <c r="K27" s="29"/>
      <c r="L27" s="29"/>
      <c r="M27" s="8" t="e">
        <f>VLOOKUP($L$2,'Paper 1'!$A$2:$BD$33,22,FALSE)</f>
        <v>#N/A</v>
      </c>
      <c r="N27" s="20" t="s">
        <v>26</v>
      </c>
      <c r="O27" s="21">
        <f>'Paper 1'!V3</f>
        <v>1</v>
      </c>
      <c r="P27" s="10"/>
      <c r="Q27" s="41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22"/>
      <c r="AD27" s="22"/>
      <c r="AE27" s="19"/>
      <c r="AF27" s="4"/>
      <c r="AG27" s="4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</row>
    <row r="28" spans="2:73" ht="15" customHeight="1" x14ac:dyDescent="0.25">
      <c r="B28" s="10">
        <f>'Paper 1'!W2</f>
        <v>21</v>
      </c>
      <c r="C28" s="29" t="str">
        <f>'Paper 1'!W1</f>
        <v>Factorise Linear</v>
      </c>
      <c r="D28" s="29"/>
      <c r="E28" s="29"/>
      <c r="F28" s="29"/>
      <c r="G28" s="29"/>
      <c r="H28" s="29"/>
      <c r="I28" s="29"/>
      <c r="J28" s="29"/>
      <c r="K28" s="29"/>
      <c r="L28" s="29"/>
      <c r="M28" s="8" t="e">
        <f>VLOOKUP($L$2,'Paper 1'!$A$2:$BD$33,23,FALSE)</f>
        <v>#N/A</v>
      </c>
      <c r="N28" s="20" t="s">
        <v>26</v>
      </c>
      <c r="O28" s="21">
        <f>'Paper 1'!W3</f>
        <v>1</v>
      </c>
      <c r="P28" s="10"/>
      <c r="Q28" s="41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22"/>
      <c r="AD28" s="22"/>
      <c r="AE28" s="19"/>
      <c r="AF28" s="4"/>
      <c r="AG28" s="4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</row>
    <row r="29" spans="2:73" ht="15" customHeight="1" x14ac:dyDescent="0.25">
      <c r="B29" s="10">
        <f>'Paper 1'!X2</f>
        <v>22</v>
      </c>
      <c r="C29" s="29" t="str">
        <f>'Paper 1'!X1</f>
        <v>Enlargement</v>
      </c>
      <c r="D29" s="29"/>
      <c r="E29" s="29"/>
      <c r="F29" s="29"/>
      <c r="G29" s="29"/>
      <c r="H29" s="29"/>
      <c r="I29" s="29"/>
      <c r="J29" s="29"/>
      <c r="K29" s="29"/>
      <c r="L29" s="29"/>
      <c r="M29" s="8" t="e">
        <f>VLOOKUP($L$2,'Paper 1'!$A$2:$BD$33,24,FALSE)</f>
        <v>#N/A</v>
      </c>
      <c r="N29" s="20" t="s">
        <v>26</v>
      </c>
      <c r="O29" s="21">
        <f>'Paper 1'!X3</f>
        <v>1</v>
      </c>
      <c r="P29" s="10"/>
      <c r="Q29" s="41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22"/>
      <c r="AD29" s="22"/>
      <c r="AE29" s="19"/>
      <c r="AF29" s="4"/>
      <c r="AG29" s="4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</row>
    <row r="30" spans="2:73" ht="15" customHeight="1" x14ac:dyDescent="0.25">
      <c r="B30" s="10">
        <f>'Paper 1'!Y2</f>
        <v>23</v>
      </c>
      <c r="C30" s="29" t="str">
        <f>'Paper 1'!Y1</f>
        <v>Enlargement</v>
      </c>
      <c r="D30" s="29"/>
      <c r="E30" s="29"/>
      <c r="F30" s="29"/>
      <c r="G30" s="29"/>
      <c r="H30" s="29"/>
      <c r="I30" s="29"/>
      <c r="J30" s="29"/>
      <c r="K30" s="29"/>
      <c r="L30" s="29"/>
      <c r="M30" s="8" t="e">
        <f>VLOOKUP($L$2,'Paper 1'!$A$2:$BD$33,25,FALSE)</f>
        <v>#N/A</v>
      </c>
      <c r="N30" s="20" t="s">
        <v>26</v>
      </c>
      <c r="O30" s="21">
        <f>'Paper 1'!Y3</f>
        <v>2</v>
      </c>
      <c r="P30" s="10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22"/>
      <c r="AD30" s="22"/>
      <c r="AE30" s="19"/>
      <c r="AF30" s="4"/>
      <c r="AG30" s="4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</row>
    <row r="31" spans="2:73" ht="15" customHeight="1" x14ac:dyDescent="0.25">
      <c r="B31" s="10">
        <f>'Paper 1'!Z2</f>
        <v>24</v>
      </c>
      <c r="C31" s="29" t="str">
        <f>'Paper 1'!Z1</f>
        <v>Solving Equations</v>
      </c>
      <c r="D31" s="29"/>
      <c r="E31" s="29"/>
      <c r="F31" s="29"/>
      <c r="G31" s="29"/>
      <c r="H31" s="29"/>
      <c r="I31" s="29"/>
      <c r="J31" s="29"/>
      <c r="K31" s="29"/>
      <c r="L31" s="29"/>
      <c r="M31" s="8" t="e">
        <f>VLOOKUP($L$2,'Paper 1'!$A$2:$BD$33,26,FALSE)</f>
        <v>#N/A</v>
      </c>
      <c r="N31" s="20" t="s">
        <v>26</v>
      </c>
      <c r="O31" s="21">
        <f>'Paper 1'!Z3</f>
        <v>1</v>
      </c>
      <c r="P31" s="10"/>
      <c r="Q31" s="41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22"/>
      <c r="AD31" s="22"/>
      <c r="AE31" s="19"/>
      <c r="AF31" s="4"/>
      <c r="AG31" s="4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</row>
    <row r="32" spans="2:73" ht="15" customHeight="1" x14ac:dyDescent="0.25">
      <c r="B32" s="10">
        <f>'Paper 1'!AA2</f>
        <v>25</v>
      </c>
      <c r="C32" s="29" t="str">
        <f>'Paper 1'!AA1</f>
        <v>Solving Equations</v>
      </c>
      <c r="D32" s="29"/>
      <c r="E32" s="29"/>
      <c r="F32" s="29"/>
      <c r="G32" s="29"/>
      <c r="H32" s="29"/>
      <c r="I32" s="29"/>
      <c r="J32" s="29"/>
      <c r="K32" s="29"/>
      <c r="L32" s="29"/>
      <c r="M32" s="8" t="e">
        <f>VLOOKUP($L$2,'Paper 1'!$A$2:$BD$33,27,FALSE)</f>
        <v>#N/A</v>
      </c>
      <c r="N32" s="20" t="s">
        <v>26</v>
      </c>
      <c r="O32" s="21">
        <f>'Paper 1'!AA3</f>
        <v>2</v>
      </c>
      <c r="P32" s="10"/>
      <c r="Q32" s="41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22"/>
      <c r="AD32" s="22"/>
      <c r="AE32" s="19"/>
      <c r="AF32" s="4"/>
      <c r="AG32" s="4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</row>
    <row r="33" spans="2:73" ht="15" customHeight="1" x14ac:dyDescent="0.25">
      <c r="B33" s="10">
        <f>'Paper 1'!AB2</f>
        <v>26</v>
      </c>
      <c r="C33" s="29" t="str">
        <f>'Paper 1'!AB1</f>
        <v>Solving Equations</v>
      </c>
      <c r="D33" s="29"/>
      <c r="E33" s="29"/>
      <c r="F33" s="29"/>
      <c r="G33" s="29"/>
      <c r="H33" s="29"/>
      <c r="I33" s="29"/>
      <c r="J33" s="29"/>
      <c r="K33" s="29"/>
      <c r="L33" s="29"/>
      <c r="M33" s="8" t="e">
        <f>VLOOKUP($L$2,'Paper 1'!$A$2:$BD$33,28,FALSE)</f>
        <v>#N/A</v>
      </c>
      <c r="N33" s="20" t="s">
        <v>26</v>
      </c>
      <c r="O33" s="21">
        <f>'Paper 1'!AB3</f>
        <v>4</v>
      </c>
      <c r="P33" s="10"/>
      <c r="Q33" s="41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22"/>
      <c r="AD33" s="22"/>
      <c r="AE33" s="19"/>
      <c r="AF33" s="4"/>
      <c r="AG33" s="4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</row>
    <row r="34" spans="2:73" ht="15" customHeight="1" x14ac:dyDescent="0.25">
      <c r="B34" s="10">
        <f>'Paper 1'!AC2</f>
        <v>27</v>
      </c>
      <c r="C34" s="29" t="str">
        <f>'Paper 1'!AC1</f>
        <v>Isometric Drawing</v>
      </c>
      <c r="D34" s="29"/>
      <c r="E34" s="29"/>
      <c r="F34" s="29"/>
      <c r="G34" s="29"/>
      <c r="H34" s="29"/>
      <c r="I34" s="29"/>
      <c r="J34" s="29"/>
      <c r="K34" s="29"/>
      <c r="L34" s="29"/>
      <c r="M34" s="8" t="e">
        <f>VLOOKUP($L$2,'Paper 1'!$A$2:$BD$33,29,FALSE)</f>
        <v>#N/A</v>
      </c>
      <c r="N34" s="20" t="s">
        <v>26</v>
      </c>
      <c r="O34" s="21">
        <f>'Paper 1'!AC3</f>
        <v>3</v>
      </c>
      <c r="P34" s="10"/>
      <c r="Q34" s="4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22"/>
      <c r="AD34" s="22"/>
      <c r="AE34" s="19"/>
      <c r="AF34" s="4"/>
      <c r="AG34" s="4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</row>
    <row r="35" spans="2:73" ht="15" customHeight="1" x14ac:dyDescent="0.25">
      <c r="B35" s="10">
        <f>'Paper 1'!AD2</f>
        <v>28</v>
      </c>
      <c r="C35" s="29" t="str">
        <f>'Paper 1'!AD1</f>
        <v>Surface Area</v>
      </c>
      <c r="D35" s="29"/>
      <c r="E35" s="29"/>
      <c r="F35" s="29"/>
      <c r="G35" s="29"/>
      <c r="H35" s="29"/>
      <c r="I35" s="29"/>
      <c r="J35" s="29"/>
      <c r="K35" s="29"/>
      <c r="L35" s="29"/>
      <c r="M35" s="8" t="e">
        <f>VLOOKUP($L$2,'Paper 1'!$A$2:$BD$33,30,FALSE)</f>
        <v>#N/A</v>
      </c>
      <c r="N35" s="20" t="s">
        <v>26</v>
      </c>
      <c r="O35" s="21">
        <f>'Paper 1'!AD3</f>
        <v>3</v>
      </c>
      <c r="P35" s="10"/>
      <c r="Q35" s="41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22"/>
      <c r="AD35" s="22"/>
      <c r="AE35" s="19"/>
      <c r="AF35" s="4"/>
      <c r="AG35" s="4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</row>
    <row r="36" spans="2:73" ht="15" customHeight="1" x14ac:dyDescent="0.25">
      <c r="B36" s="10">
        <f>'Paper 1'!AE2</f>
        <v>29</v>
      </c>
      <c r="C36" s="29" t="str">
        <f>'Paper 1'!AE1</f>
        <v>Speed, Distance, Time</v>
      </c>
      <c r="D36" s="29"/>
      <c r="E36" s="29"/>
      <c r="F36" s="29"/>
      <c r="G36" s="29"/>
      <c r="H36" s="29"/>
      <c r="I36" s="29"/>
      <c r="J36" s="29"/>
      <c r="K36" s="29"/>
      <c r="L36" s="29"/>
      <c r="M36" s="8" t="e">
        <f>VLOOKUP($L$2,'Paper 1'!$A$2:$BD$33,31,FALSE)</f>
        <v>#N/A</v>
      </c>
      <c r="N36" s="20" t="s">
        <v>26</v>
      </c>
      <c r="O36" s="21">
        <f>'Paper 1'!AE3</f>
        <v>3</v>
      </c>
      <c r="P36" s="10"/>
      <c r="Q36" s="41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  <c r="AC36" s="22"/>
      <c r="AD36" s="22"/>
      <c r="AE36" s="19"/>
      <c r="AF36" s="4"/>
      <c r="AG36" s="4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</row>
    <row r="37" spans="2:73" ht="15" customHeight="1" x14ac:dyDescent="0.25">
      <c r="B37" s="10">
        <f>'Paper 1'!AF2</f>
        <v>30</v>
      </c>
      <c r="C37" s="29" t="str">
        <f>'Paper 1'!AF1</f>
        <v>Area of a Trapezium</v>
      </c>
      <c r="D37" s="29"/>
      <c r="E37" s="29"/>
      <c r="F37" s="29"/>
      <c r="G37" s="29"/>
      <c r="H37" s="29"/>
      <c r="I37" s="29"/>
      <c r="J37" s="29"/>
      <c r="K37" s="29"/>
      <c r="L37" s="29"/>
      <c r="M37" s="8" t="e">
        <f>VLOOKUP($L$2,'Paper 1'!$A$2:$BD$33,32,FALSE)</f>
        <v>#N/A</v>
      </c>
      <c r="N37" s="20" t="s">
        <v>26</v>
      </c>
      <c r="O37" s="21">
        <f>'Paper 1'!AF3</f>
        <v>2</v>
      </c>
      <c r="P37" s="10"/>
      <c r="Q37" s="41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22"/>
      <c r="AD37" s="22"/>
      <c r="AE37" s="19"/>
      <c r="AF37" s="4"/>
      <c r="AG37" s="4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</row>
    <row r="38" spans="2:73" ht="15" customHeight="1" x14ac:dyDescent="0.25">
      <c r="B38" s="10">
        <f xml:space="preserve"> 'Paper 1'!AG2</f>
        <v>31</v>
      </c>
      <c r="C38" s="29">
        <f>'Paper 1'!AG1</f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8" t="e">
        <f>VLOOKUP($L$2,'Paper 1'!$A$2:$BD$33,33,FALSE)</f>
        <v>#N/A</v>
      </c>
      <c r="N38" s="20" t="s">
        <v>26</v>
      </c>
      <c r="O38" s="21">
        <f>'Paper 1'!AG3</f>
        <v>0</v>
      </c>
      <c r="P38" s="10"/>
      <c r="Q38" s="41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22"/>
      <c r="AD38" s="22"/>
      <c r="AE38" s="19"/>
      <c r="AF38" s="4"/>
      <c r="AG38" s="4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</row>
    <row r="39" spans="2:73" ht="15" customHeight="1" x14ac:dyDescent="0.25">
      <c r="B39" s="10">
        <f>'Paper 1'!AH2</f>
        <v>32</v>
      </c>
      <c r="C39" s="29">
        <f>'Paper 1'!AH1</f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8" t="e">
        <f>VLOOKUP($L$2,'Paper 1'!$A$2:$BD$33,34,FALSE)</f>
        <v>#N/A</v>
      </c>
      <c r="N39" s="20" t="s">
        <v>26</v>
      </c>
      <c r="O39" s="21">
        <f>'Paper 1'!AH3</f>
        <v>0</v>
      </c>
      <c r="P39" s="10"/>
      <c r="Q39" s="41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22"/>
      <c r="AD39" s="22"/>
      <c r="AE39" s="19"/>
      <c r="AF39" s="4"/>
      <c r="AG39" s="4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</row>
    <row r="40" spans="2:73" ht="15" customHeight="1" x14ac:dyDescent="0.25">
      <c r="B40" s="10">
        <f>'Paper 1'!AI2</f>
        <v>33</v>
      </c>
      <c r="C40" s="29">
        <f>'Paper 1'!AI1</f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8" t="e">
        <f>VLOOKUP($L$2,'Paper 1'!$A$2:$BD$33,35,FALSE)</f>
        <v>#N/A</v>
      </c>
      <c r="N40" s="20" t="s">
        <v>26</v>
      </c>
      <c r="O40" s="21">
        <f>'Paper 1'!AI3</f>
        <v>0</v>
      </c>
      <c r="P40" s="10"/>
      <c r="Q40" s="41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22"/>
      <c r="AD40" s="22"/>
      <c r="AE40" s="19"/>
      <c r="AF40" s="4"/>
      <c r="AG40" s="4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</row>
    <row r="41" spans="2:73" ht="15" customHeight="1" x14ac:dyDescent="0.25">
      <c r="B41" s="10">
        <f>'Paper 1'!AJ2</f>
        <v>34</v>
      </c>
      <c r="C41" s="29">
        <f>'Paper 1'!AJ1</f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8" t="e">
        <f>VLOOKUP($L$2,'Paper 1'!$A$2:$BD$33,36,FALSE)</f>
        <v>#N/A</v>
      </c>
      <c r="N41" s="20" t="s">
        <v>26</v>
      </c>
      <c r="O41" s="21">
        <f>'Paper 1'!AJ3</f>
        <v>0</v>
      </c>
      <c r="P41" s="10"/>
      <c r="Q41" s="41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  <c r="AC41" s="22"/>
      <c r="AD41" s="22"/>
      <c r="AE41" s="19"/>
      <c r="AF41" s="4"/>
      <c r="AG41" s="4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</row>
    <row r="42" spans="2:73" ht="15" customHeight="1" x14ac:dyDescent="0.25">
      <c r="B42" s="10">
        <f>'Paper 1'!AK2</f>
        <v>35</v>
      </c>
      <c r="C42" s="29">
        <f>'Paper 1'!AK1</f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8" t="e">
        <f>VLOOKUP($L$2,'Paper 1'!$A$2:$BD$33,37,FALSE)</f>
        <v>#N/A</v>
      </c>
      <c r="N42" s="20" t="s">
        <v>26</v>
      </c>
      <c r="O42" s="21">
        <f>'Paper 1'!AK3</f>
        <v>0</v>
      </c>
      <c r="P42" s="10"/>
      <c r="Q42" s="41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22"/>
      <c r="AD42" s="22"/>
      <c r="AE42" s="19"/>
      <c r="AF42" s="4"/>
      <c r="AG42" s="4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</row>
    <row r="43" spans="2:73" ht="15" customHeight="1" x14ac:dyDescent="0.25">
      <c r="B43" s="10">
        <f>'Paper 1'!AL2</f>
        <v>36</v>
      </c>
      <c r="C43" s="29">
        <f>'Paper 1'!AL1</f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8" t="e">
        <f>VLOOKUP($L$2,'Paper 1'!$A$2:$BD$33,38,FALSE)</f>
        <v>#N/A</v>
      </c>
      <c r="N43" s="20" t="s">
        <v>26</v>
      </c>
      <c r="O43" s="21">
        <f>'Paper 1'!AL3</f>
        <v>0</v>
      </c>
      <c r="P43" s="10"/>
      <c r="Q43" s="41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22"/>
      <c r="AD43" s="22"/>
      <c r="AE43" s="19"/>
      <c r="AF43" s="4"/>
      <c r="AG43" s="4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</row>
    <row r="44" spans="2:73" ht="15" customHeight="1" x14ac:dyDescent="0.25">
      <c r="B44" s="10">
        <f>'Paper 1'!AM2</f>
        <v>37</v>
      </c>
      <c r="C44" s="29">
        <f>'Paper 1'!AM1</f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8" t="e">
        <f>VLOOKUP($L$2,'Paper 1'!$A$2:$BD$33,39,FALSE)</f>
        <v>#N/A</v>
      </c>
      <c r="N44" s="20" t="s">
        <v>26</v>
      </c>
      <c r="O44" s="21">
        <f>'Paper 1'!AM3</f>
        <v>0</v>
      </c>
      <c r="P44" s="10"/>
      <c r="Q44" s="41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22"/>
      <c r="AD44" s="22"/>
      <c r="AE44" s="19"/>
      <c r="AF44" s="4"/>
      <c r="AG44" s="4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spans="2:73" ht="15" customHeight="1" x14ac:dyDescent="0.25">
      <c r="B45" s="10">
        <f>'Paper 1'!AN2</f>
        <v>38</v>
      </c>
      <c r="C45" s="29">
        <f>'Paper 1'!AN1</f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8" t="e">
        <f>VLOOKUP($L$2,'Paper 1'!$A$2:$BD$33,40,FALSE)</f>
        <v>#N/A</v>
      </c>
      <c r="N45" s="20" t="s">
        <v>26</v>
      </c>
      <c r="O45" s="21">
        <f>'Paper 1'!AN3</f>
        <v>0</v>
      </c>
      <c r="P45" s="10"/>
      <c r="Q45" s="41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22"/>
      <c r="AD45" s="22"/>
      <c r="AE45" s="19"/>
      <c r="AF45" s="4"/>
      <c r="AG45" s="4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</row>
    <row r="46" spans="2:73" ht="15" customHeight="1" x14ac:dyDescent="0.25">
      <c r="B46" s="10">
        <f>'Paper 1'!AO2</f>
        <v>39</v>
      </c>
      <c r="C46" s="29">
        <f>'Paper 1'!AO1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8" t="e">
        <f>VLOOKUP($L$2,'Paper 1'!$A$2:$BD$33,41,FALSE)</f>
        <v>#N/A</v>
      </c>
      <c r="N46" s="20" t="s">
        <v>26</v>
      </c>
      <c r="O46" s="21">
        <f>'Paper 1'!AO3</f>
        <v>0</v>
      </c>
      <c r="P46" s="10"/>
      <c r="Q46" s="41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22"/>
      <c r="AD46" s="22"/>
      <c r="AE46" s="19"/>
      <c r="AF46" s="4"/>
      <c r="AG46" s="4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</row>
    <row r="47" spans="2:73" ht="15" customHeight="1" thickBot="1" x14ac:dyDescent="0.3">
      <c r="B47" s="9">
        <f>'Paper 1'!AP2</f>
        <v>40</v>
      </c>
      <c r="C47" s="52">
        <f>'Paper 1'!AP1</f>
        <v>0</v>
      </c>
      <c r="D47" s="52"/>
      <c r="E47" s="52"/>
      <c r="F47" s="52"/>
      <c r="G47" s="52"/>
      <c r="H47" s="52"/>
      <c r="I47" s="52"/>
      <c r="J47" s="52"/>
      <c r="K47" s="52"/>
      <c r="L47" s="52"/>
      <c r="M47" s="12" t="e">
        <f>VLOOKUP($L$2,'Paper 1'!$A$2:$BD$33,42,FALSE)</f>
        <v>#N/A</v>
      </c>
      <c r="N47" s="23" t="s">
        <v>26</v>
      </c>
      <c r="O47" s="24">
        <f>'Paper 1'!AP3</f>
        <v>0</v>
      </c>
      <c r="P47" s="10"/>
      <c r="Q47" s="41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22"/>
      <c r="AD47" s="22"/>
      <c r="AE47" s="19"/>
      <c r="AF47" s="4"/>
      <c r="AG47" s="4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</row>
    <row r="48" spans="2:73" ht="3.75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Q48" s="41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7"/>
      <c r="AD48" s="10"/>
      <c r="AE48" s="4"/>
      <c r="AF48" s="4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</row>
    <row r="49" spans="2:73" ht="15" customHeight="1" x14ac:dyDescent="0.25">
      <c r="B49" s="53" t="s">
        <v>32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13"/>
      <c r="Q49" s="41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13"/>
      <c r="AD49" s="13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</row>
    <row r="50" spans="2:73" ht="15" customHeight="1" x14ac:dyDescent="0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13"/>
      <c r="Q50" s="4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13"/>
      <c r="AD50" s="13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</row>
    <row r="51" spans="2:73" ht="15" customHeight="1" thickBot="1" x14ac:dyDescent="0.3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13"/>
      <c r="Q51" s="54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13"/>
      <c r="AD51" s="13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</row>
    <row r="52" spans="2:73" ht="15" customHeight="1" x14ac:dyDescent="0.2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13"/>
      <c r="Q52" s="48" t="s">
        <v>30</v>
      </c>
      <c r="R52" s="49"/>
      <c r="S52" s="49"/>
      <c r="T52" s="49"/>
      <c r="U52" s="49"/>
      <c r="V52" s="49"/>
      <c r="W52" s="49"/>
      <c r="X52" s="49"/>
      <c r="Y52" s="49"/>
      <c r="Z52" s="49"/>
      <c r="AA52" s="34"/>
      <c r="AB52" s="35"/>
      <c r="AC52" s="13"/>
      <c r="AD52" s="13"/>
    </row>
    <row r="53" spans="2:73" ht="15" customHeight="1" thickBot="1" x14ac:dyDescent="0.3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13"/>
      <c r="Q53" s="50"/>
      <c r="R53" s="51"/>
      <c r="S53" s="51"/>
      <c r="T53" s="51"/>
      <c r="U53" s="51"/>
      <c r="V53" s="51"/>
      <c r="W53" s="51"/>
      <c r="X53" s="51"/>
      <c r="Y53" s="51"/>
      <c r="Z53" s="51"/>
      <c r="AA53" s="36"/>
      <c r="AB53" s="37"/>
      <c r="AC53" s="13"/>
      <c r="AD53" s="13"/>
    </row>
    <row r="54" spans="2:73" ht="3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73" ht="15" customHeight="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73" ht="15" customHeight="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</sheetData>
  <mergeCells count="54">
    <mergeCell ref="Q7:AB51"/>
    <mergeCell ref="C41:L41"/>
    <mergeCell ref="C40:L40"/>
    <mergeCell ref="C39:L39"/>
    <mergeCell ref="C38:L38"/>
    <mergeCell ref="B49:O53"/>
    <mergeCell ref="AA52:AB53"/>
    <mergeCell ref="Q52:Z53"/>
    <mergeCell ref="C47:L47"/>
    <mergeCell ref="C46:L46"/>
    <mergeCell ref="C45:L45"/>
    <mergeCell ref="C44:L44"/>
    <mergeCell ref="C43:L43"/>
    <mergeCell ref="C42:L42"/>
    <mergeCell ref="C29:L29"/>
    <mergeCell ref="C34:L34"/>
    <mergeCell ref="C35:L35"/>
    <mergeCell ref="C36:L36"/>
    <mergeCell ref="C37:L37"/>
    <mergeCell ref="C30:L30"/>
    <mergeCell ref="C31:L31"/>
    <mergeCell ref="M7:O7"/>
    <mergeCell ref="C7:L7"/>
    <mergeCell ref="C28:L28"/>
    <mergeCell ref="C15:L15"/>
    <mergeCell ref="C25:L25"/>
    <mergeCell ref="C26:L26"/>
    <mergeCell ref="C27:L27"/>
    <mergeCell ref="C13:L13"/>
    <mergeCell ref="C20:L20"/>
    <mergeCell ref="C21:L21"/>
    <mergeCell ref="C22:L22"/>
    <mergeCell ref="C23:L23"/>
    <mergeCell ref="C24:L24"/>
    <mergeCell ref="C18:L18"/>
    <mergeCell ref="C8:L8"/>
    <mergeCell ref="C10:L10"/>
    <mergeCell ref="C11:L11"/>
    <mergeCell ref="C12:L12"/>
    <mergeCell ref="C32:L32"/>
    <mergeCell ref="C19:L19"/>
    <mergeCell ref="C33:L33"/>
    <mergeCell ref="B2:D3"/>
    <mergeCell ref="E2:K3"/>
    <mergeCell ref="L2:R3"/>
    <mergeCell ref="B5:H5"/>
    <mergeCell ref="I5:K5"/>
    <mergeCell ref="Y2:AB5"/>
    <mergeCell ref="L5:P5"/>
    <mergeCell ref="U2:X3"/>
    <mergeCell ref="C14:L14"/>
    <mergeCell ref="C16:L16"/>
    <mergeCell ref="C17:L17"/>
    <mergeCell ref="C9:L9"/>
  </mergeCells>
  <conditionalFormatting sqref="M8">
    <cfRule type="colorScale" priority="109">
      <colorScale>
        <cfvo type="num" val="0"/>
        <cfvo type="formula" val="$O$8/2"/>
        <cfvo type="formula" val="$O$8"/>
        <color rgb="FFF8696B"/>
        <color rgb="FFFFEB84"/>
        <color rgb="FF63BE7B"/>
      </colorScale>
    </cfRule>
  </conditionalFormatting>
  <conditionalFormatting sqref="M9">
    <cfRule type="colorScale" priority="108">
      <colorScale>
        <cfvo type="num" val="0"/>
        <cfvo type="formula" val="$O$9/2"/>
        <cfvo type="formula" val="$O$9"/>
        <color rgb="FFF8696B"/>
        <color rgb="FFFFEB84"/>
        <color rgb="FF63BE7B"/>
      </colorScale>
    </cfRule>
  </conditionalFormatting>
  <conditionalFormatting sqref="M10">
    <cfRule type="colorScale" priority="107">
      <colorScale>
        <cfvo type="num" val="0"/>
        <cfvo type="formula" val="$O$10/2"/>
        <cfvo type="formula" val="$O$10"/>
        <color rgb="FFF8696B"/>
        <color rgb="FFFFEB84"/>
        <color rgb="FF63BE7B"/>
      </colorScale>
    </cfRule>
  </conditionalFormatting>
  <conditionalFormatting sqref="M11">
    <cfRule type="colorScale" priority="106">
      <colorScale>
        <cfvo type="num" val="0"/>
        <cfvo type="formula" val="$O$11/2"/>
        <cfvo type="formula" val="$O$11"/>
        <color rgb="FFF8696B"/>
        <color rgb="FFFFEB84"/>
        <color rgb="FF63BE7B"/>
      </colorScale>
    </cfRule>
  </conditionalFormatting>
  <conditionalFormatting sqref="M12">
    <cfRule type="colorScale" priority="105">
      <colorScale>
        <cfvo type="num" val="0"/>
        <cfvo type="formula" val="$O$12/2"/>
        <cfvo type="formula" val="$O$12"/>
        <color rgb="FFF8696B"/>
        <color rgb="FFFFEB84"/>
        <color rgb="FF63BE7B"/>
      </colorScale>
    </cfRule>
  </conditionalFormatting>
  <conditionalFormatting sqref="M13">
    <cfRule type="colorScale" priority="104">
      <colorScale>
        <cfvo type="num" val="0"/>
        <cfvo type="formula" val="$O$13/2"/>
        <cfvo type="formula" val="$O$13"/>
        <color rgb="FFF8696B"/>
        <color rgb="FFFFEB84"/>
        <color rgb="FF63BE7B"/>
      </colorScale>
    </cfRule>
  </conditionalFormatting>
  <conditionalFormatting sqref="M14">
    <cfRule type="colorScale" priority="103">
      <colorScale>
        <cfvo type="num" val="0"/>
        <cfvo type="formula" val="$O$14/2"/>
        <cfvo type="formula" val="$O$14"/>
        <color rgb="FFF8696B"/>
        <color rgb="FFFFEB84"/>
        <color rgb="FF63BE7B"/>
      </colorScale>
    </cfRule>
  </conditionalFormatting>
  <conditionalFormatting sqref="M15">
    <cfRule type="colorScale" priority="102">
      <colorScale>
        <cfvo type="num" val="0"/>
        <cfvo type="formula" val="$O$15/2"/>
        <cfvo type="formula" val="$O$15"/>
        <color rgb="FFF8696B"/>
        <color rgb="FFFFEB84"/>
        <color rgb="FF63BE7B"/>
      </colorScale>
    </cfRule>
  </conditionalFormatting>
  <conditionalFormatting sqref="M16">
    <cfRule type="colorScale" priority="101">
      <colorScale>
        <cfvo type="num" val="0"/>
        <cfvo type="formula" val="$O$16/2"/>
        <cfvo type="formula" val="$O$16"/>
        <color rgb="FFF8696B"/>
        <color rgb="FFFFEB84"/>
        <color rgb="FF63BE7B"/>
      </colorScale>
    </cfRule>
  </conditionalFormatting>
  <conditionalFormatting sqref="M17">
    <cfRule type="colorScale" priority="99">
      <colorScale>
        <cfvo type="num" val="0"/>
        <cfvo type="formula" val="$O$17/2"/>
        <cfvo type="formula" val="$O$17"/>
        <color rgb="FFF8696B"/>
        <color rgb="FFFFEB84"/>
        <color rgb="FF63BE7B"/>
      </colorScale>
    </cfRule>
  </conditionalFormatting>
  <conditionalFormatting sqref="M18">
    <cfRule type="colorScale" priority="98">
      <colorScale>
        <cfvo type="num" val="0"/>
        <cfvo type="formula" val="$O$18/2"/>
        <cfvo type="formula" val="$O$18"/>
        <color rgb="FFF8696B"/>
        <color rgb="FFFFEB84"/>
        <color rgb="FF63BE7B"/>
      </colorScale>
    </cfRule>
  </conditionalFormatting>
  <conditionalFormatting sqref="M19">
    <cfRule type="colorScale" priority="97">
      <colorScale>
        <cfvo type="num" val="0"/>
        <cfvo type="formula" val="$O$19/2"/>
        <cfvo type="formula" val="$O$19"/>
        <color rgb="FFF8696B"/>
        <color rgb="FFFFEB84"/>
        <color rgb="FF63BE7B"/>
      </colorScale>
    </cfRule>
  </conditionalFormatting>
  <conditionalFormatting sqref="M20">
    <cfRule type="colorScale" priority="96">
      <colorScale>
        <cfvo type="num" val="0"/>
        <cfvo type="formula" val="$O$20/2"/>
        <cfvo type="formula" val="$O$20"/>
        <color rgb="FFF8696B"/>
        <color rgb="FFFFEB84"/>
        <color rgb="FF63BE7B"/>
      </colorScale>
    </cfRule>
  </conditionalFormatting>
  <conditionalFormatting sqref="M21">
    <cfRule type="colorScale" priority="95">
      <colorScale>
        <cfvo type="num" val="0"/>
        <cfvo type="formula" val="$O$21/2"/>
        <cfvo type="formula" val="$O$21"/>
        <color rgb="FFF8696B"/>
        <color rgb="FFFFEB84"/>
        <color rgb="FF63BE7B"/>
      </colorScale>
    </cfRule>
  </conditionalFormatting>
  <conditionalFormatting sqref="M22">
    <cfRule type="colorScale" priority="94">
      <colorScale>
        <cfvo type="num" val="0"/>
        <cfvo type="formula" val="$O$22/2"/>
        <cfvo type="formula" val="$O$22"/>
        <color rgb="FFF8696B"/>
        <color rgb="FFFFEB84"/>
        <color rgb="FF63BE7B"/>
      </colorScale>
    </cfRule>
  </conditionalFormatting>
  <conditionalFormatting sqref="M23">
    <cfRule type="colorScale" priority="93">
      <colorScale>
        <cfvo type="num" val="0"/>
        <cfvo type="formula" val="$O$23/2"/>
        <cfvo type="formula" val="$O$23"/>
        <color rgb="FFF8696B"/>
        <color rgb="FFFFEB84"/>
        <color rgb="FF63BE7B"/>
      </colorScale>
    </cfRule>
  </conditionalFormatting>
  <conditionalFormatting sqref="M24">
    <cfRule type="colorScale" priority="92">
      <colorScale>
        <cfvo type="num" val="0"/>
        <cfvo type="formula" val="$O$24/2"/>
        <cfvo type="formula" val="$O$24"/>
        <color rgb="FFF8696B"/>
        <color rgb="FFFFEB84"/>
        <color rgb="FF63BE7B"/>
      </colorScale>
    </cfRule>
  </conditionalFormatting>
  <conditionalFormatting sqref="M25">
    <cfRule type="colorScale" priority="91">
      <colorScale>
        <cfvo type="num" val="0"/>
        <cfvo type="formula" val="$O$25/2"/>
        <cfvo type="formula" val="$O$25"/>
        <color rgb="FFF8696B"/>
        <color rgb="FFFFEB84"/>
        <color rgb="FF63BE7B"/>
      </colorScale>
    </cfRule>
  </conditionalFormatting>
  <conditionalFormatting sqref="M26">
    <cfRule type="colorScale" priority="90">
      <colorScale>
        <cfvo type="num" val="0"/>
        <cfvo type="formula" val="$O$26/2"/>
        <cfvo type="formula" val="$O$26"/>
        <color rgb="FFF8696B"/>
        <color rgb="FFFFEB84"/>
        <color rgb="FF63BE7B"/>
      </colorScale>
    </cfRule>
  </conditionalFormatting>
  <conditionalFormatting sqref="M27">
    <cfRule type="colorScale" priority="89">
      <colorScale>
        <cfvo type="num" val="0"/>
        <cfvo type="formula" val="$O$27/2"/>
        <cfvo type="formula" val="$O$27"/>
        <color rgb="FFF8696B"/>
        <color rgb="FFFFEB84"/>
        <color rgb="FF63BE7B"/>
      </colorScale>
    </cfRule>
  </conditionalFormatting>
  <conditionalFormatting sqref="M28">
    <cfRule type="colorScale" priority="88">
      <colorScale>
        <cfvo type="num" val="0"/>
        <cfvo type="formula" val="$O$28/2"/>
        <cfvo type="formula" val="$O$28"/>
        <color rgb="FFF8696B"/>
        <color rgb="FFFFEB84"/>
        <color rgb="FF63BE7B"/>
      </colorScale>
    </cfRule>
  </conditionalFormatting>
  <conditionalFormatting sqref="M29">
    <cfRule type="colorScale" priority="87">
      <colorScale>
        <cfvo type="num" val="0"/>
        <cfvo type="formula" val="$O$29/2"/>
        <cfvo type="formula" val="$O$29"/>
        <color rgb="FFF8696B"/>
        <color rgb="FFFFEB84"/>
        <color rgb="FF63BE7B"/>
      </colorScale>
    </cfRule>
  </conditionalFormatting>
  <conditionalFormatting sqref="M30">
    <cfRule type="colorScale" priority="86">
      <colorScale>
        <cfvo type="num" val="0"/>
        <cfvo type="formula" val="$O$30/2"/>
        <cfvo type="formula" val="$O$30"/>
        <color rgb="FFF8696B"/>
        <color rgb="FFFFEB84"/>
        <color rgb="FF63BE7B"/>
      </colorScale>
    </cfRule>
  </conditionalFormatting>
  <conditionalFormatting sqref="M31">
    <cfRule type="colorScale" priority="85">
      <colorScale>
        <cfvo type="num" val="0"/>
        <cfvo type="formula" val="$O$31/2"/>
        <cfvo type="formula" val="$O$31"/>
        <color rgb="FFF8696B"/>
        <color rgb="FFFFEB84"/>
        <color rgb="FF63BE7B"/>
      </colorScale>
    </cfRule>
  </conditionalFormatting>
  <conditionalFormatting sqref="M32">
    <cfRule type="colorScale" priority="84">
      <colorScale>
        <cfvo type="num" val="0"/>
        <cfvo type="formula" val="$O$32/2"/>
        <cfvo type="formula" val="$O$32"/>
        <color rgb="FFF8696B"/>
        <color rgb="FFFFEB84"/>
        <color rgb="FF63BE7B"/>
      </colorScale>
    </cfRule>
  </conditionalFormatting>
  <conditionalFormatting sqref="M33">
    <cfRule type="colorScale" priority="83">
      <colorScale>
        <cfvo type="num" val="0"/>
        <cfvo type="formula" val="$O$33/2"/>
        <cfvo type="formula" val="$O$33"/>
        <color rgb="FFF8696B"/>
        <color rgb="FFFFEB84"/>
        <color rgb="FF63BE7B"/>
      </colorScale>
    </cfRule>
  </conditionalFormatting>
  <conditionalFormatting sqref="M34">
    <cfRule type="colorScale" priority="82">
      <colorScale>
        <cfvo type="num" val="0"/>
        <cfvo type="formula" val="$O$34/2"/>
        <cfvo type="formula" val="$O$34"/>
        <color rgb="FFF8696B"/>
        <color rgb="FFFFEB84"/>
        <color rgb="FF63BE7B"/>
      </colorScale>
    </cfRule>
  </conditionalFormatting>
  <conditionalFormatting sqref="M35">
    <cfRule type="colorScale" priority="81">
      <colorScale>
        <cfvo type="num" val="0"/>
        <cfvo type="formula" val="$O$35/2"/>
        <cfvo type="formula" val="$O$35"/>
        <color rgb="FFF8696B"/>
        <color rgb="FFFFEB84"/>
        <color rgb="FF63BE7B"/>
      </colorScale>
    </cfRule>
  </conditionalFormatting>
  <conditionalFormatting sqref="M36">
    <cfRule type="colorScale" priority="80">
      <colorScale>
        <cfvo type="num" val="0"/>
        <cfvo type="formula" val="$O$36/2"/>
        <cfvo type="formula" val="$O$36"/>
        <color rgb="FFF8696B"/>
        <color rgb="FFFFEB84"/>
        <color rgb="FF63BE7B"/>
      </colorScale>
    </cfRule>
  </conditionalFormatting>
  <conditionalFormatting sqref="M37">
    <cfRule type="colorScale" priority="79">
      <colorScale>
        <cfvo type="num" val="0"/>
        <cfvo type="formula" val="$O$37/2"/>
        <cfvo type="formula" val="$O$37"/>
        <color rgb="FFF8696B"/>
        <color rgb="FFFFEB84"/>
        <color rgb="FF63BE7B"/>
      </colorScale>
    </cfRule>
  </conditionalFormatting>
  <conditionalFormatting sqref="M38">
    <cfRule type="colorScale" priority="78">
      <colorScale>
        <cfvo type="num" val="0"/>
        <cfvo type="formula" val="$O$38/2"/>
        <cfvo type="formula" val="$O$38"/>
        <color rgb="FFF8696B"/>
        <color rgb="FFFFEB84"/>
        <color rgb="FF63BE7B"/>
      </colorScale>
    </cfRule>
  </conditionalFormatting>
  <conditionalFormatting sqref="M39">
    <cfRule type="colorScale" priority="77">
      <colorScale>
        <cfvo type="num" val="0"/>
        <cfvo type="formula" val="$O$39/2"/>
        <cfvo type="formula" val="$O$39"/>
        <color rgb="FFF8696B"/>
        <color rgb="FFFFEB84"/>
        <color rgb="FF63BE7B"/>
      </colorScale>
    </cfRule>
  </conditionalFormatting>
  <conditionalFormatting sqref="M40">
    <cfRule type="colorScale" priority="76">
      <colorScale>
        <cfvo type="num" val="0"/>
        <cfvo type="formula" val="$O$40/2"/>
        <cfvo type="formula" val="$O$40"/>
        <color rgb="FFF8696B"/>
        <color rgb="FFFFEB84"/>
        <color rgb="FF63BE7B"/>
      </colorScale>
    </cfRule>
  </conditionalFormatting>
  <conditionalFormatting sqref="M41">
    <cfRule type="colorScale" priority="75">
      <colorScale>
        <cfvo type="num" val="0"/>
        <cfvo type="formula" val="$O$41/2"/>
        <cfvo type="formula" val="$O$41"/>
        <color rgb="FFF8696B"/>
        <color rgb="FFFFEB84"/>
        <color rgb="FF63BE7B"/>
      </colorScale>
    </cfRule>
  </conditionalFormatting>
  <conditionalFormatting sqref="M42">
    <cfRule type="colorScale" priority="74">
      <colorScale>
        <cfvo type="num" val="0"/>
        <cfvo type="formula" val="$O$42/2"/>
        <cfvo type="formula" val="$O$42"/>
        <color rgb="FFF8696B"/>
        <color rgb="FFFFEB84"/>
        <color rgb="FF63BE7B"/>
      </colorScale>
    </cfRule>
  </conditionalFormatting>
  <conditionalFormatting sqref="M43">
    <cfRule type="colorScale" priority="73">
      <colorScale>
        <cfvo type="num" val="0"/>
        <cfvo type="formula" val="$O$43/2"/>
        <cfvo type="formula" val="$O$43"/>
        <color rgb="FFF8696B"/>
        <color rgb="FFFFEB84"/>
        <color rgb="FF63BE7B"/>
      </colorScale>
    </cfRule>
  </conditionalFormatting>
  <conditionalFormatting sqref="M44">
    <cfRule type="colorScale" priority="72">
      <colorScale>
        <cfvo type="num" val="0"/>
        <cfvo type="formula" val="$O$44/2"/>
        <cfvo type="formula" val="$O$44"/>
        <color rgb="FFF8696B"/>
        <color rgb="FFFFEB84"/>
        <color rgb="FF63BE7B"/>
      </colorScale>
    </cfRule>
  </conditionalFormatting>
  <conditionalFormatting sqref="M45">
    <cfRule type="colorScale" priority="71">
      <colorScale>
        <cfvo type="num" val="0"/>
        <cfvo type="formula" val="$O$45/2"/>
        <cfvo type="formula" val="$O$45"/>
        <color rgb="FFF8696B"/>
        <color rgb="FFFFEB84"/>
        <color rgb="FF63BE7B"/>
      </colorScale>
    </cfRule>
  </conditionalFormatting>
  <conditionalFormatting sqref="M46">
    <cfRule type="colorScale" priority="70">
      <colorScale>
        <cfvo type="num" val="0"/>
        <cfvo type="formula" val="$O$46/2"/>
        <cfvo type="formula" val="$O$46"/>
        <color rgb="FFF8696B"/>
        <color rgb="FFFFEB84"/>
        <color rgb="FF63BE7B"/>
      </colorScale>
    </cfRule>
  </conditionalFormatting>
  <conditionalFormatting sqref="M47">
    <cfRule type="colorScale" priority="69">
      <colorScale>
        <cfvo type="num" val="0"/>
        <cfvo type="formula" val="$O$47/2"/>
        <cfvo type="formula" val="$O$47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Paper 1</vt:lpstr>
      <vt:lpstr>Overview</vt:lpstr>
      <vt:lpstr>Analysis Sheet</vt:lpstr>
    </vt:vector>
  </TitlesOfParts>
  <Company>Mount St Mary's Catholic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DAT</cp:lastModifiedBy>
  <cp:lastPrinted>2016-10-05T12:50:49Z</cp:lastPrinted>
  <dcterms:created xsi:type="dcterms:W3CDTF">2013-12-03T18:38:22Z</dcterms:created>
  <dcterms:modified xsi:type="dcterms:W3CDTF">2017-03-19T19:15:53Z</dcterms:modified>
</cp:coreProperties>
</file>