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2 TLR\02 PINS Marksheets\"/>
    </mc:Choice>
  </mc:AlternateContent>
  <bookViews>
    <workbookView xWindow="0" yWindow="0" windowWidth="20490" windowHeight="7755"/>
  </bookViews>
  <sheets>
    <sheet name="Paper 1" sheetId="1" r:id="rId1"/>
    <sheet name="Paper 2" sheetId="3" r:id="rId2"/>
    <sheet name="Paper 3" sheetId="6" r:id="rId3"/>
    <sheet name="Overview" sheetId="4" r:id="rId4"/>
    <sheet name="Analysis Shee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1" i="5" l="1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G61" i="5"/>
  <c r="AH61" i="5"/>
  <c r="AI61" i="5"/>
  <c r="AJ61" i="5"/>
  <c r="AK61" i="5"/>
  <c r="AL61" i="5"/>
  <c r="AM61" i="5"/>
  <c r="AN61" i="5"/>
  <c r="AO61" i="5"/>
  <c r="AP61" i="5"/>
  <c r="AG60" i="5"/>
  <c r="AG59" i="5"/>
  <c r="AG58" i="5"/>
  <c r="AG57" i="5"/>
  <c r="AG56" i="5"/>
  <c r="AG55" i="5"/>
  <c r="AG54" i="5"/>
  <c r="AG53" i="5"/>
  <c r="AG52" i="5"/>
  <c r="AG51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P60" i="5"/>
  <c r="AO60" i="5"/>
  <c r="AN60" i="5"/>
  <c r="AM60" i="5"/>
  <c r="AL60" i="5"/>
  <c r="AK60" i="5"/>
  <c r="AJ60" i="5"/>
  <c r="AI60" i="5"/>
  <c r="AH60" i="5"/>
  <c r="AP59" i="5"/>
  <c r="AO59" i="5"/>
  <c r="AN59" i="5"/>
  <c r="AM59" i="5"/>
  <c r="AL59" i="5"/>
  <c r="AK59" i="5"/>
  <c r="AJ59" i="5"/>
  <c r="AI59" i="5"/>
  <c r="AH59" i="5"/>
  <c r="AP58" i="5"/>
  <c r="AO58" i="5"/>
  <c r="AN58" i="5"/>
  <c r="AM58" i="5"/>
  <c r="AL58" i="5"/>
  <c r="AK58" i="5"/>
  <c r="AJ58" i="5"/>
  <c r="AI58" i="5"/>
  <c r="AH58" i="5"/>
  <c r="AP57" i="5"/>
  <c r="AO57" i="5"/>
  <c r="AN57" i="5"/>
  <c r="AM57" i="5"/>
  <c r="AL57" i="5"/>
  <c r="AK57" i="5"/>
  <c r="AJ57" i="5"/>
  <c r="AI57" i="5"/>
  <c r="AH57" i="5"/>
  <c r="AP56" i="5"/>
  <c r="AO56" i="5"/>
  <c r="AN56" i="5"/>
  <c r="AM56" i="5"/>
  <c r="AL56" i="5"/>
  <c r="AK56" i="5"/>
  <c r="AJ56" i="5"/>
  <c r="AI56" i="5"/>
  <c r="AH56" i="5"/>
  <c r="AP55" i="5"/>
  <c r="AO55" i="5"/>
  <c r="AN55" i="5"/>
  <c r="AM55" i="5"/>
  <c r="AL55" i="5"/>
  <c r="AK55" i="5"/>
  <c r="AJ55" i="5"/>
  <c r="AI55" i="5"/>
  <c r="AH55" i="5"/>
  <c r="AP54" i="5"/>
  <c r="AO54" i="5"/>
  <c r="AN54" i="5"/>
  <c r="AM54" i="5"/>
  <c r="AL54" i="5"/>
  <c r="AK54" i="5"/>
  <c r="AJ54" i="5"/>
  <c r="AI54" i="5"/>
  <c r="AH54" i="5"/>
  <c r="AP53" i="5"/>
  <c r="AO53" i="5"/>
  <c r="AN53" i="5"/>
  <c r="AM53" i="5"/>
  <c r="AL53" i="5"/>
  <c r="AK53" i="5"/>
  <c r="AJ53" i="5"/>
  <c r="AI53" i="5"/>
  <c r="AH53" i="5"/>
  <c r="AP52" i="5"/>
  <c r="AO52" i="5"/>
  <c r="AN52" i="5"/>
  <c r="AM52" i="5"/>
  <c r="AL52" i="5"/>
  <c r="AK52" i="5"/>
  <c r="AJ52" i="5"/>
  <c r="AI52" i="5"/>
  <c r="AH52" i="5"/>
  <c r="AP51" i="5"/>
  <c r="AO51" i="5"/>
  <c r="AN51" i="5"/>
  <c r="AM51" i="5"/>
  <c r="AL51" i="5"/>
  <c r="AK51" i="5"/>
  <c r="AJ51" i="5"/>
  <c r="AI51" i="5"/>
  <c r="AH51" i="5"/>
  <c r="AP50" i="5"/>
  <c r="AO50" i="5"/>
  <c r="AN50" i="5"/>
  <c r="AM50" i="5"/>
  <c r="AL50" i="5"/>
  <c r="AK50" i="5"/>
  <c r="AJ50" i="5"/>
  <c r="AI50" i="5"/>
  <c r="AH50" i="5"/>
  <c r="AP49" i="5"/>
  <c r="AO49" i="5"/>
  <c r="AN49" i="5"/>
  <c r="AM49" i="5"/>
  <c r="AL49" i="5"/>
  <c r="AK49" i="5"/>
  <c r="AJ49" i="5"/>
  <c r="AI49" i="5"/>
  <c r="AH49" i="5"/>
  <c r="AP48" i="5"/>
  <c r="AO48" i="5"/>
  <c r="AN48" i="5"/>
  <c r="AM48" i="5"/>
  <c r="AL48" i="5"/>
  <c r="AK48" i="5"/>
  <c r="AJ48" i="5"/>
  <c r="AI48" i="5"/>
  <c r="AH48" i="5"/>
  <c r="AP47" i="5"/>
  <c r="AO47" i="5"/>
  <c r="AN47" i="5"/>
  <c r="AM47" i="5"/>
  <c r="AL47" i="5"/>
  <c r="AK47" i="5"/>
  <c r="AJ47" i="5"/>
  <c r="AI47" i="5"/>
  <c r="AH47" i="5"/>
  <c r="AP46" i="5"/>
  <c r="AO46" i="5"/>
  <c r="AN46" i="5"/>
  <c r="AM46" i="5"/>
  <c r="AL46" i="5"/>
  <c r="AK46" i="5"/>
  <c r="AJ46" i="5"/>
  <c r="AI46" i="5"/>
  <c r="AH46" i="5"/>
  <c r="AP45" i="5"/>
  <c r="AO45" i="5"/>
  <c r="AN45" i="5"/>
  <c r="AM45" i="5"/>
  <c r="AL45" i="5"/>
  <c r="AK45" i="5"/>
  <c r="AJ45" i="5"/>
  <c r="AI45" i="5"/>
  <c r="AH45" i="5"/>
  <c r="AP44" i="5"/>
  <c r="AO44" i="5"/>
  <c r="AN44" i="5"/>
  <c r="AM44" i="5"/>
  <c r="AL44" i="5"/>
  <c r="AK44" i="5"/>
  <c r="AJ44" i="5"/>
  <c r="AI44" i="5"/>
  <c r="AH44" i="5"/>
  <c r="AP43" i="5"/>
  <c r="AO43" i="5"/>
  <c r="AN43" i="5"/>
  <c r="AM43" i="5"/>
  <c r="AL43" i="5"/>
  <c r="AK43" i="5"/>
  <c r="AJ43" i="5"/>
  <c r="AI43" i="5"/>
  <c r="AH43" i="5"/>
  <c r="AP42" i="5"/>
  <c r="AO42" i="5"/>
  <c r="AN42" i="5"/>
  <c r="AM42" i="5"/>
  <c r="AL42" i="5"/>
  <c r="AK42" i="5"/>
  <c r="AJ42" i="5"/>
  <c r="AI42" i="5"/>
  <c r="AH42" i="5"/>
  <c r="AP41" i="5"/>
  <c r="AO41" i="5"/>
  <c r="AN41" i="5"/>
  <c r="AM41" i="5"/>
  <c r="AL41" i="5"/>
  <c r="AK41" i="5"/>
  <c r="AJ41" i="5"/>
  <c r="AI41" i="5"/>
  <c r="AH41" i="5"/>
  <c r="AP40" i="5"/>
  <c r="AO40" i="5"/>
  <c r="AN40" i="5"/>
  <c r="AM40" i="5"/>
  <c r="AL40" i="5"/>
  <c r="AK40" i="5"/>
  <c r="AJ40" i="5"/>
  <c r="AI40" i="5"/>
  <c r="AH40" i="5"/>
  <c r="AP39" i="5"/>
  <c r="AO39" i="5"/>
  <c r="AN39" i="5"/>
  <c r="AM39" i="5"/>
  <c r="AL39" i="5"/>
  <c r="AK39" i="5"/>
  <c r="AJ39" i="5"/>
  <c r="AI39" i="5"/>
  <c r="AH39" i="5"/>
  <c r="AP38" i="5"/>
  <c r="AO38" i="5"/>
  <c r="AN38" i="5"/>
  <c r="AM38" i="5"/>
  <c r="AL38" i="5"/>
  <c r="AK38" i="5"/>
  <c r="AJ38" i="5"/>
  <c r="AI38" i="5"/>
  <c r="AH38" i="5"/>
  <c r="AP37" i="5"/>
  <c r="AO37" i="5"/>
  <c r="AN37" i="5"/>
  <c r="AM37" i="5"/>
  <c r="AL37" i="5"/>
  <c r="AK37" i="5"/>
  <c r="AJ37" i="5"/>
  <c r="AI37" i="5"/>
  <c r="AH37" i="5"/>
  <c r="AP36" i="5"/>
  <c r="AO36" i="5"/>
  <c r="AN36" i="5"/>
  <c r="AM36" i="5"/>
  <c r="AL36" i="5"/>
  <c r="AK36" i="5"/>
  <c r="AJ36" i="5"/>
  <c r="AI36" i="5"/>
  <c r="AH36" i="5"/>
  <c r="AP35" i="5"/>
  <c r="AO35" i="5"/>
  <c r="AN35" i="5"/>
  <c r="AM35" i="5"/>
  <c r="AL35" i="5"/>
  <c r="AK35" i="5"/>
  <c r="AJ35" i="5"/>
  <c r="AI35" i="5"/>
  <c r="AH35" i="5"/>
  <c r="AP34" i="5"/>
  <c r="AO34" i="5"/>
  <c r="AN34" i="5"/>
  <c r="AM34" i="5"/>
  <c r="AL34" i="5"/>
  <c r="AK34" i="5"/>
  <c r="AJ34" i="5"/>
  <c r="AI34" i="5"/>
  <c r="AH34" i="5"/>
  <c r="AP33" i="5"/>
  <c r="AO33" i="5"/>
  <c r="AN33" i="5"/>
  <c r="AM33" i="5"/>
  <c r="AL33" i="5"/>
  <c r="AK33" i="5"/>
  <c r="AJ33" i="5"/>
  <c r="AI33" i="5"/>
  <c r="AH33" i="5"/>
  <c r="AP32" i="5"/>
  <c r="AO32" i="5"/>
  <c r="AN32" i="5"/>
  <c r="AM32" i="5"/>
  <c r="AL32" i="5"/>
  <c r="AK32" i="5"/>
  <c r="AJ32" i="5"/>
  <c r="AI32" i="5"/>
  <c r="AH32" i="5"/>
  <c r="AP31" i="5"/>
  <c r="AO31" i="5"/>
  <c r="AN31" i="5"/>
  <c r="AM31" i="5"/>
  <c r="AL31" i="5"/>
  <c r="AK31" i="5"/>
  <c r="AJ31" i="5"/>
  <c r="AI31" i="5"/>
  <c r="AH31" i="5"/>
  <c r="AP30" i="5"/>
  <c r="AO30" i="5"/>
  <c r="AN30" i="5"/>
  <c r="AM30" i="5"/>
  <c r="AL30" i="5"/>
  <c r="AK30" i="5"/>
  <c r="AJ30" i="5"/>
  <c r="AI30" i="5"/>
  <c r="AH30" i="5"/>
  <c r="AP29" i="5"/>
  <c r="AO29" i="5"/>
  <c r="AN29" i="5"/>
  <c r="AM29" i="5"/>
  <c r="AL29" i="5"/>
  <c r="AK29" i="5"/>
  <c r="AJ29" i="5"/>
  <c r="AI29" i="5"/>
  <c r="AH29" i="5"/>
  <c r="AP28" i="5"/>
  <c r="AO28" i="5"/>
  <c r="AN28" i="5"/>
  <c r="AM28" i="5"/>
  <c r="AL28" i="5"/>
  <c r="AK28" i="5"/>
  <c r="AJ28" i="5"/>
  <c r="AI28" i="5"/>
  <c r="AH28" i="5"/>
  <c r="AP27" i="5"/>
  <c r="AO27" i="5"/>
  <c r="AN27" i="5"/>
  <c r="AM27" i="5"/>
  <c r="AL27" i="5"/>
  <c r="AK27" i="5"/>
  <c r="AJ27" i="5"/>
  <c r="AI27" i="5"/>
  <c r="AH27" i="5"/>
  <c r="AP26" i="5"/>
  <c r="AO26" i="5"/>
  <c r="AN26" i="5"/>
  <c r="AM26" i="5"/>
  <c r="AL26" i="5"/>
  <c r="AK26" i="5"/>
  <c r="AJ26" i="5"/>
  <c r="AI26" i="5"/>
  <c r="AH26" i="5"/>
  <c r="AP25" i="5"/>
  <c r="AO25" i="5"/>
  <c r="AN25" i="5"/>
  <c r="AM25" i="5"/>
  <c r="AL25" i="5"/>
  <c r="AK25" i="5"/>
  <c r="AJ25" i="5"/>
  <c r="AI25" i="5"/>
  <c r="AH25" i="5"/>
  <c r="AP24" i="5"/>
  <c r="AO24" i="5"/>
  <c r="AN24" i="5"/>
  <c r="AM24" i="5"/>
  <c r="AL24" i="5"/>
  <c r="AK24" i="5"/>
  <c r="AJ24" i="5"/>
  <c r="AI24" i="5"/>
  <c r="AH24" i="5"/>
  <c r="AP23" i="5"/>
  <c r="AO23" i="5"/>
  <c r="AN23" i="5"/>
  <c r="AM23" i="5"/>
  <c r="AL23" i="5"/>
  <c r="AK23" i="5"/>
  <c r="AJ23" i="5"/>
  <c r="AI23" i="5"/>
  <c r="AH23" i="5"/>
  <c r="AP22" i="5"/>
  <c r="AO22" i="5"/>
  <c r="AN22" i="5"/>
  <c r="AM22" i="5"/>
  <c r="AL22" i="5"/>
  <c r="AK22" i="5"/>
  <c r="AJ22" i="5"/>
  <c r="AI22" i="5"/>
  <c r="AH22" i="5"/>
  <c r="AP21" i="5"/>
  <c r="AO21" i="5"/>
  <c r="AN21" i="5"/>
  <c r="AM21" i="5"/>
  <c r="AL21" i="5"/>
  <c r="AK21" i="5"/>
  <c r="AJ21" i="5"/>
  <c r="AI21" i="5"/>
  <c r="AH21" i="5"/>
  <c r="AP20" i="5"/>
  <c r="AO20" i="5"/>
  <c r="AN20" i="5"/>
  <c r="AM20" i="5"/>
  <c r="AL20" i="5"/>
  <c r="AK20" i="5"/>
  <c r="AJ20" i="5"/>
  <c r="AI20" i="5"/>
  <c r="AH20" i="5"/>
  <c r="AP19" i="5"/>
  <c r="AO19" i="5"/>
  <c r="AN19" i="5"/>
  <c r="AM19" i="5"/>
  <c r="AL19" i="5"/>
  <c r="AK19" i="5"/>
  <c r="AJ19" i="5"/>
  <c r="AI19" i="5"/>
  <c r="AH19" i="5"/>
  <c r="AP18" i="5"/>
  <c r="AO18" i="5"/>
  <c r="AN18" i="5"/>
  <c r="AM18" i="5"/>
  <c r="AL18" i="5"/>
  <c r="AK18" i="5"/>
  <c r="AJ18" i="5"/>
  <c r="AI18" i="5"/>
  <c r="AH18" i="5"/>
  <c r="AP17" i="5"/>
  <c r="AO17" i="5"/>
  <c r="AN17" i="5"/>
  <c r="AM17" i="5"/>
  <c r="AL17" i="5"/>
  <c r="AK17" i="5"/>
  <c r="AJ17" i="5"/>
  <c r="AI17" i="5"/>
  <c r="AH17" i="5"/>
  <c r="AP16" i="5"/>
  <c r="AO16" i="5"/>
  <c r="AN16" i="5"/>
  <c r="AM16" i="5"/>
  <c r="AL16" i="5"/>
  <c r="AK16" i="5"/>
  <c r="AJ16" i="5"/>
  <c r="AI16" i="5"/>
  <c r="AH16" i="5"/>
  <c r="AP15" i="5"/>
  <c r="AO15" i="5"/>
  <c r="AN15" i="5"/>
  <c r="AM15" i="5"/>
  <c r="AL15" i="5"/>
  <c r="AK15" i="5"/>
  <c r="AJ15" i="5"/>
  <c r="AI15" i="5"/>
  <c r="AH15" i="5"/>
  <c r="AP14" i="5"/>
  <c r="AO14" i="5"/>
  <c r="AN14" i="5"/>
  <c r="AM14" i="5"/>
  <c r="AL14" i="5"/>
  <c r="AK14" i="5"/>
  <c r="AJ14" i="5"/>
  <c r="AI14" i="5"/>
  <c r="AH14" i="5"/>
  <c r="AP13" i="5"/>
  <c r="AO13" i="5"/>
  <c r="AN13" i="5"/>
  <c r="AM13" i="5"/>
  <c r="AL13" i="5"/>
  <c r="AK13" i="5"/>
  <c r="AJ13" i="5"/>
  <c r="AI13" i="5"/>
  <c r="AH13" i="5"/>
  <c r="AP12" i="5"/>
  <c r="AO12" i="5"/>
  <c r="AN12" i="5"/>
  <c r="AM12" i="5"/>
  <c r="AL12" i="5"/>
  <c r="AK12" i="5"/>
  <c r="AJ12" i="5"/>
  <c r="AI12" i="5"/>
  <c r="AH12" i="5"/>
  <c r="AP11" i="5"/>
  <c r="AO11" i="5"/>
  <c r="AN11" i="5"/>
  <c r="AM11" i="5"/>
  <c r="AL11" i="5"/>
  <c r="AK11" i="5"/>
  <c r="AJ11" i="5"/>
  <c r="AI11" i="5"/>
  <c r="AH11" i="5"/>
  <c r="AP10" i="5"/>
  <c r="AO10" i="5"/>
  <c r="AN10" i="5"/>
  <c r="AM10" i="5"/>
  <c r="AL10" i="5"/>
  <c r="AK10" i="5"/>
  <c r="AJ10" i="5"/>
  <c r="AI10" i="5"/>
  <c r="AH10" i="5"/>
  <c r="AP9" i="5"/>
  <c r="AO9" i="5"/>
  <c r="AN9" i="5"/>
  <c r="AM9" i="5"/>
  <c r="AL9" i="5"/>
  <c r="AK9" i="5"/>
  <c r="AJ9" i="5"/>
  <c r="AI9" i="5"/>
  <c r="AH9" i="5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D33" i="6"/>
  <c r="B33" i="6"/>
  <c r="A33" i="6"/>
  <c r="BD32" i="6"/>
  <c r="B32" i="6"/>
  <c r="A32" i="6"/>
  <c r="BD31" i="6"/>
  <c r="B31" i="6"/>
  <c r="A31" i="6"/>
  <c r="BD30" i="6"/>
  <c r="B30" i="6"/>
  <c r="A30" i="6"/>
  <c r="BD29" i="6"/>
  <c r="B29" i="6"/>
  <c r="A29" i="6"/>
  <c r="BD28" i="6"/>
  <c r="B28" i="6"/>
  <c r="A28" i="6"/>
  <c r="BD27" i="6"/>
  <c r="B27" i="6"/>
  <c r="A27" i="6"/>
  <c r="BD26" i="6"/>
  <c r="B26" i="6"/>
  <c r="A26" i="6"/>
  <c r="BD25" i="6"/>
  <c r="B25" i="6"/>
  <c r="A25" i="6"/>
  <c r="BD24" i="6"/>
  <c r="B24" i="6"/>
  <c r="A24" i="6"/>
  <c r="BD23" i="6"/>
  <c r="B23" i="6"/>
  <c r="A23" i="6"/>
  <c r="BD22" i="6"/>
  <c r="B22" i="6"/>
  <c r="A22" i="6"/>
  <c r="BD21" i="6"/>
  <c r="B21" i="6"/>
  <c r="A21" i="6"/>
  <c r="BD20" i="6"/>
  <c r="B20" i="6"/>
  <c r="A20" i="6"/>
  <c r="BD19" i="6"/>
  <c r="B19" i="6"/>
  <c r="A19" i="6"/>
  <c r="BD18" i="6"/>
  <c r="B18" i="6"/>
  <c r="A18" i="6"/>
  <c r="BD17" i="6"/>
  <c r="B17" i="6"/>
  <c r="A17" i="6"/>
  <c r="BD16" i="6"/>
  <c r="B16" i="6"/>
  <c r="A16" i="6"/>
  <c r="BD15" i="6"/>
  <c r="B15" i="6"/>
  <c r="A15" i="6"/>
  <c r="BD14" i="6"/>
  <c r="B14" i="6"/>
  <c r="A14" i="6"/>
  <c r="BD13" i="6"/>
  <c r="B13" i="6"/>
  <c r="A13" i="6"/>
  <c r="BD12" i="6"/>
  <c r="B12" i="6"/>
  <c r="A12" i="6"/>
  <c r="BD11" i="6"/>
  <c r="B11" i="6"/>
  <c r="A11" i="6"/>
  <c r="BD10" i="6"/>
  <c r="B10" i="6"/>
  <c r="A10" i="6"/>
  <c r="BD9" i="6"/>
  <c r="B9" i="6"/>
  <c r="A9" i="6"/>
  <c r="BD8" i="6"/>
  <c r="B8" i="6"/>
  <c r="A8" i="6"/>
  <c r="BD7" i="6"/>
  <c r="B7" i="6"/>
  <c r="A7" i="6"/>
  <c r="BD6" i="6"/>
  <c r="B6" i="6"/>
  <c r="A6" i="6"/>
  <c r="BD5" i="6"/>
  <c r="B5" i="6"/>
  <c r="A5" i="6"/>
  <c r="BD4" i="6"/>
  <c r="B4" i="6"/>
  <c r="A4" i="6"/>
  <c r="AQ58" i="5" s="1"/>
  <c r="BD3" i="6"/>
  <c r="AP5" i="5" s="1"/>
  <c r="AQ11" i="5" l="1"/>
  <c r="AQ15" i="5"/>
  <c r="AQ19" i="5"/>
  <c r="AQ23" i="5"/>
  <c r="AQ27" i="5"/>
  <c r="AQ31" i="5"/>
  <c r="AQ35" i="5"/>
  <c r="AQ39" i="5"/>
  <c r="AQ43" i="5"/>
  <c r="AQ47" i="5"/>
  <c r="AQ51" i="5"/>
  <c r="AQ55" i="5"/>
  <c r="AQ59" i="5"/>
  <c r="AQ12" i="5"/>
  <c r="AQ16" i="5"/>
  <c r="AQ20" i="5"/>
  <c r="AQ24" i="5"/>
  <c r="AQ28" i="5"/>
  <c r="AQ32" i="5"/>
  <c r="AQ36" i="5"/>
  <c r="AQ40" i="5"/>
  <c r="AQ44" i="5"/>
  <c r="AQ48" i="5"/>
  <c r="AQ52" i="5"/>
  <c r="AQ56" i="5"/>
  <c r="AQ60" i="5"/>
  <c r="AQ9" i="5"/>
  <c r="AQ13" i="5"/>
  <c r="AQ17" i="5"/>
  <c r="AQ21" i="5"/>
  <c r="AQ25" i="5"/>
  <c r="AQ29" i="5"/>
  <c r="AQ33" i="5"/>
  <c r="AQ37" i="5"/>
  <c r="AQ41" i="5"/>
  <c r="AQ45" i="5"/>
  <c r="AQ49" i="5"/>
  <c r="AQ53" i="5"/>
  <c r="AQ57" i="5"/>
  <c r="AQ61" i="5"/>
  <c r="AQ10" i="5"/>
  <c r="AQ14" i="5"/>
  <c r="AQ18" i="5"/>
  <c r="AQ22" i="5"/>
  <c r="AQ26" i="5"/>
  <c r="AQ30" i="5"/>
  <c r="AQ34" i="5"/>
  <c r="AQ38" i="5"/>
  <c r="AQ42" i="5"/>
  <c r="AQ46" i="5"/>
  <c r="AQ50" i="5"/>
  <c r="AQ54" i="5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A27" i="4" l="1"/>
  <c r="B27" i="4"/>
  <c r="A28" i="4"/>
  <c r="B28" i="4"/>
  <c r="A29" i="4"/>
  <c r="B29" i="4"/>
  <c r="A30" i="4"/>
  <c r="B30" i="4"/>
  <c r="A31" i="4"/>
  <c r="B31" i="4"/>
  <c r="M20" i="5"/>
  <c r="C28" i="4" l="1"/>
  <c r="F28" i="4" s="1"/>
  <c r="G28" i="4" s="1"/>
  <c r="E28" i="4"/>
  <c r="C30" i="4"/>
  <c r="F30" i="4" s="1"/>
  <c r="G30" i="4" s="1"/>
  <c r="E30" i="4"/>
  <c r="C31" i="4"/>
  <c r="F31" i="4" s="1"/>
  <c r="G31" i="4" s="1"/>
  <c r="E31" i="4"/>
  <c r="C29" i="4"/>
  <c r="F29" i="4" s="1"/>
  <c r="G29" i="4" s="1"/>
  <c r="E29" i="4"/>
  <c r="C27" i="4"/>
  <c r="F27" i="4" s="1"/>
  <c r="G27" i="4" s="1"/>
  <c r="E27" i="4"/>
  <c r="BD4" i="1"/>
  <c r="BD3" i="1"/>
  <c r="L5" i="5" s="1"/>
  <c r="BC34" i="3"/>
  <c r="BD4" i="3"/>
  <c r="BD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" i="3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R61" i="5"/>
  <c r="Q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AA61" i="5"/>
  <c r="Z61" i="5"/>
  <c r="Y61" i="5"/>
  <c r="X61" i="5"/>
  <c r="W61" i="5"/>
  <c r="V61" i="5"/>
  <c r="U61" i="5"/>
  <c r="T61" i="5"/>
  <c r="S61" i="5"/>
  <c r="AA60" i="5"/>
  <c r="Z60" i="5"/>
  <c r="Y60" i="5"/>
  <c r="X60" i="5"/>
  <c r="W60" i="5"/>
  <c r="V60" i="5"/>
  <c r="U60" i="5"/>
  <c r="T60" i="5"/>
  <c r="S60" i="5"/>
  <c r="AA59" i="5"/>
  <c r="Z59" i="5"/>
  <c r="Y59" i="5"/>
  <c r="X59" i="5"/>
  <c r="W59" i="5"/>
  <c r="V59" i="5"/>
  <c r="U59" i="5"/>
  <c r="T59" i="5"/>
  <c r="S59" i="5"/>
  <c r="AA58" i="5"/>
  <c r="Z58" i="5"/>
  <c r="Y58" i="5"/>
  <c r="X58" i="5"/>
  <c r="W58" i="5"/>
  <c r="V58" i="5"/>
  <c r="U58" i="5"/>
  <c r="T58" i="5"/>
  <c r="S58" i="5"/>
  <c r="AA57" i="5"/>
  <c r="Z57" i="5"/>
  <c r="Y57" i="5"/>
  <c r="X57" i="5"/>
  <c r="W57" i="5"/>
  <c r="V57" i="5"/>
  <c r="U57" i="5"/>
  <c r="T57" i="5"/>
  <c r="S57" i="5"/>
  <c r="AA56" i="5"/>
  <c r="Z56" i="5"/>
  <c r="Y56" i="5"/>
  <c r="X56" i="5"/>
  <c r="W56" i="5"/>
  <c r="V56" i="5"/>
  <c r="U56" i="5"/>
  <c r="T56" i="5"/>
  <c r="S56" i="5"/>
  <c r="AA55" i="5"/>
  <c r="Z55" i="5"/>
  <c r="Y55" i="5"/>
  <c r="X55" i="5"/>
  <c r="W55" i="5"/>
  <c r="V55" i="5"/>
  <c r="U55" i="5"/>
  <c r="T55" i="5"/>
  <c r="S55" i="5"/>
  <c r="AA54" i="5"/>
  <c r="Z54" i="5"/>
  <c r="Y54" i="5"/>
  <c r="X54" i="5"/>
  <c r="W54" i="5"/>
  <c r="V54" i="5"/>
  <c r="U54" i="5"/>
  <c r="T54" i="5"/>
  <c r="S54" i="5"/>
  <c r="AA53" i="5"/>
  <c r="Z53" i="5"/>
  <c r="Y53" i="5"/>
  <c r="X53" i="5"/>
  <c r="W53" i="5"/>
  <c r="V53" i="5"/>
  <c r="U53" i="5"/>
  <c r="T53" i="5"/>
  <c r="S53" i="5"/>
  <c r="AA52" i="5"/>
  <c r="Z52" i="5"/>
  <c r="Y52" i="5"/>
  <c r="X52" i="5"/>
  <c r="W52" i="5"/>
  <c r="V52" i="5"/>
  <c r="U52" i="5"/>
  <c r="T52" i="5"/>
  <c r="S52" i="5"/>
  <c r="AA51" i="5"/>
  <c r="Z51" i="5"/>
  <c r="Y51" i="5"/>
  <c r="X51" i="5"/>
  <c r="W51" i="5"/>
  <c r="V51" i="5"/>
  <c r="U51" i="5"/>
  <c r="T51" i="5"/>
  <c r="S51" i="5"/>
  <c r="AA50" i="5"/>
  <c r="Z50" i="5"/>
  <c r="Y50" i="5"/>
  <c r="X50" i="5"/>
  <c r="W50" i="5"/>
  <c r="V50" i="5"/>
  <c r="U50" i="5"/>
  <c r="T50" i="5"/>
  <c r="S50" i="5"/>
  <c r="AA49" i="5"/>
  <c r="Z49" i="5"/>
  <c r="Y49" i="5"/>
  <c r="X49" i="5"/>
  <c r="W49" i="5"/>
  <c r="V49" i="5"/>
  <c r="U49" i="5"/>
  <c r="T49" i="5"/>
  <c r="S49" i="5"/>
  <c r="AA48" i="5"/>
  <c r="Z48" i="5"/>
  <c r="Y48" i="5"/>
  <c r="X48" i="5"/>
  <c r="W48" i="5"/>
  <c r="V48" i="5"/>
  <c r="U48" i="5"/>
  <c r="T48" i="5"/>
  <c r="S48" i="5"/>
  <c r="AA47" i="5"/>
  <c r="Z47" i="5"/>
  <c r="Y47" i="5"/>
  <c r="X47" i="5"/>
  <c r="W47" i="5"/>
  <c r="V47" i="5"/>
  <c r="U47" i="5"/>
  <c r="T47" i="5"/>
  <c r="S47" i="5"/>
  <c r="AA46" i="5"/>
  <c r="Z46" i="5"/>
  <c r="Y46" i="5"/>
  <c r="X46" i="5"/>
  <c r="W46" i="5"/>
  <c r="V46" i="5"/>
  <c r="U46" i="5"/>
  <c r="T46" i="5"/>
  <c r="S46" i="5"/>
  <c r="AA45" i="5"/>
  <c r="Z45" i="5"/>
  <c r="Y45" i="5"/>
  <c r="X45" i="5"/>
  <c r="W45" i="5"/>
  <c r="V45" i="5"/>
  <c r="U45" i="5"/>
  <c r="T45" i="5"/>
  <c r="S45" i="5"/>
  <c r="AA44" i="5"/>
  <c r="Z44" i="5"/>
  <c r="Y44" i="5"/>
  <c r="X44" i="5"/>
  <c r="W44" i="5"/>
  <c r="V44" i="5"/>
  <c r="U44" i="5"/>
  <c r="T44" i="5"/>
  <c r="S44" i="5"/>
  <c r="AA43" i="5"/>
  <c r="Z43" i="5"/>
  <c r="Y43" i="5"/>
  <c r="X43" i="5"/>
  <c r="W43" i="5"/>
  <c r="V43" i="5"/>
  <c r="U43" i="5"/>
  <c r="T43" i="5"/>
  <c r="S43" i="5"/>
  <c r="AA42" i="5"/>
  <c r="Z42" i="5"/>
  <c r="Y42" i="5"/>
  <c r="X42" i="5"/>
  <c r="W42" i="5"/>
  <c r="V42" i="5"/>
  <c r="U42" i="5"/>
  <c r="T42" i="5"/>
  <c r="S42" i="5"/>
  <c r="AA41" i="5"/>
  <c r="Z41" i="5"/>
  <c r="Y41" i="5"/>
  <c r="X41" i="5"/>
  <c r="W41" i="5"/>
  <c r="V41" i="5"/>
  <c r="U41" i="5"/>
  <c r="T41" i="5"/>
  <c r="S41" i="5"/>
  <c r="AA40" i="5"/>
  <c r="Z40" i="5"/>
  <c r="Y40" i="5"/>
  <c r="X40" i="5"/>
  <c r="W40" i="5"/>
  <c r="V40" i="5"/>
  <c r="U40" i="5"/>
  <c r="T40" i="5"/>
  <c r="S40" i="5"/>
  <c r="AA39" i="5"/>
  <c r="Z39" i="5"/>
  <c r="Y39" i="5"/>
  <c r="X39" i="5"/>
  <c r="W39" i="5"/>
  <c r="V39" i="5"/>
  <c r="U39" i="5"/>
  <c r="T39" i="5"/>
  <c r="S39" i="5"/>
  <c r="AA38" i="5"/>
  <c r="Z38" i="5"/>
  <c r="Y38" i="5"/>
  <c r="X38" i="5"/>
  <c r="W38" i="5"/>
  <c r="V38" i="5"/>
  <c r="U38" i="5"/>
  <c r="T38" i="5"/>
  <c r="S38" i="5"/>
  <c r="AA37" i="5"/>
  <c r="Z37" i="5"/>
  <c r="Y37" i="5"/>
  <c r="X37" i="5"/>
  <c r="W37" i="5"/>
  <c r="V37" i="5"/>
  <c r="U37" i="5"/>
  <c r="T37" i="5"/>
  <c r="S37" i="5"/>
  <c r="AA36" i="5"/>
  <c r="Z36" i="5"/>
  <c r="Y36" i="5"/>
  <c r="X36" i="5"/>
  <c r="W36" i="5"/>
  <c r="V36" i="5"/>
  <c r="U36" i="5"/>
  <c r="T36" i="5"/>
  <c r="S36" i="5"/>
  <c r="AA35" i="5"/>
  <c r="Z35" i="5"/>
  <c r="Y35" i="5"/>
  <c r="X35" i="5"/>
  <c r="W35" i="5"/>
  <c r="V35" i="5"/>
  <c r="U35" i="5"/>
  <c r="T35" i="5"/>
  <c r="S35" i="5"/>
  <c r="AA34" i="5"/>
  <c r="Z34" i="5"/>
  <c r="Y34" i="5"/>
  <c r="X34" i="5"/>
  <c r="W34" i="5"/>
  <c r="V34" i="5"/>
  <c r="U34" i="5"/>
  <c r="T34" i="5"/>
  <c r="S34" i="5"/>
  <c r="AA33" i="5"/>
  <c r="Z33" i="5"/>
  <c r="Y33" i="5"/>
  <c r="X33" i="5"/>
  <c r="W33" i="5"/>
  <c r="V33" i="5"/>
  <c r="U33" i="5"/>
  <c r="T33" i="5"/>
  <c r="S33" i="5"/>
  <c r="AA32" i="5"/>
  <c r="Z32" i="5"/>
  <c r="Y32" i="5"/>
  <c r="X32" i="5"/>
  <c r="W32" i="5"/>
  <c r="V32" i="5"/>
  <c r="U32" i="5"/>
  <c r="T32" i="5"/>
  <c r="S32" i="5"/>
  <c r="AA31" i="5"/>
  <c r="Z31" i="5"/>
  <c r="Y31" i="5"/>
  <c r="X31" i="5"/>
  <c r="W31" i="5"/>
  <c r="V31" i="5"/>
  <c r="U31" i="5"/>
  <c r="T31" i="5"/>
  <c r="S31" i="5"/>
  <c r="AA30" i="5"/>
  <c r="Z30" i="5"/>
  <c r="Y30" i="5"/>
  <c r="X30" i="5"/>
  <c r="W30" i="5"/>
  <c r="V30" i="5"/>
  <c r="U30" i="5"/>
  <c r="T30" i="5"/>
  <c r="S30" i="5"/>
  <c r="AA29" i="5"/>
  <c r="Z29" i="5"/>
  <c r="Y29" i="5"/>
  <c r="X29" i="5"/>
  <c r="W29" i="5"/>
  <c r="V29" i="5"/>
  <c r="U29" i="5"/>
  <c r="T29" i="5"/>
  <c r="S29" i="5"/>
  <c r="AA28" i="5"/>
  <c r="Z28" i="5"/>
  <c r="Y28" i="5"/>
  <c r="X28" i="5"/>
  <c r="W28" i="5"/>
  <c r="V28" i="5"/>
  <c r="U28" i="5"/>
  <c r="T28" i="5"/>
  <c r="S28" i="5"/>
  <c r="AA27" i="5"/>
  <c r="Z27" i="5"/>
  <c r="Y27" i="5"/>
  <c r="X27" i="5"/>
  <c r="W27" i="5"/>
  <c r="V27" i="5"/>
  <c r="U27" i="5"/>
  <c r="T27" i="5"/>
  <c r="S27" i="5"/>
  <c r="AA26" i="5"/>
  <c r="Z26" i="5"/>
  <c r="Y26" i="5"/>
  <c r="X26" i="5"/>
  <c r="W26" i="5"/>
  <c r="V26" i="5"/>
  <c r="U26" i="5"/>
  <c r="T26" i="5"/>
  <c r="S26" i="5"/>
  <c r="AA25" i="5"/>
  <c r="Z25" i="5"/>
  <c r="Y25" i="5"/>
  <c r="X25" i="5"/>
  <c r="W25" i="5"/>
  <c r="V25" i="5"/>
  <c r="U25" i="5"/>
  <c r="T25" i="5"/>
  <c r="S25" i="5"/>
  <c r="AA24" i="5"/>
  <c r="Z24" i="5"/>
  <c r="Y24" i="5"/>
  <c r="X24" i="5"/>
  <c r="W24" i="5"/>
  <c r="V24" i="5"/>
  <c r="U24" i="5"/>
  <c r="T24" i="5"/>
  <c r="S24" i="5"/>
  <c r="AA23" i="5"/>
  <c r="Z23" i="5"/>
  <c r="Y23" i="5"/>
  <c r="X23" i="5"/>
  <c r="W23" i="5"/>
  <c r="V23" i="5"/>
  <c r="U23" i="5"/>
  <c r="T23" i="5"/>
  <c r="S23" i="5"/>
  <c r="AA22" i="5"/>
  <c r="Z22" i="5"/>
  <c r="Y22" i="5"/>
  <c r="X22" i="5"/>
  <c r="W22" i="5"/>
  <c r="V22" i="5"/>
  <c r="U22" i="5"/>
  <c r="T22" i="5"/>
  <c r="S22" i="5"/>
  <c r="AA21" i="5"/>
  <c r="Z21" i="5"/>
  <c r="Y21" i="5"/>
  <c r="X21" i="5"/>
  <c r="W21" i="5"/>
  <c r="V21" i="5"/>
  <c r="U21" i="5"/>
  <c r="T21" i="5"/>
  <c r="S21" i="5"/>
  <c r="AA20" i="5"/>
  <c r="Z20" i="5"/>
  <c r="Y20" i="5"/>
  <c r="X20" i="5"/>
  <c r="W20" i="5"/>
  <c r="V20" i="5"/>
  <c r="U20" i="5"/>
  <c r="T20" i="5"/>
  <c r="S20" i="5"/>
  <c r="AA19" i="5"/>
  <c r="Z19" i="5"/>
  <c r="Y19" i="5"/>
  <c r="X19" i="5"/>
  <c r="W19" i="5"/>
  <c r="V19" i="5"/>
  <c r="U19" i="5"/>
  <c r="T19" i="5"/>
  <c r="S19" i="5"/>
  <c r="AA18" i="5"/>
  <c r="Z18" i="5"/>
  <c r="Y18" i="5"/>
  <c r="X18" i="5"/>
  <c r="W18" i="5"/>
  <c r="V18" i="5"/>
  <c r="U18" i="5"/>
  <c r="T18" i="5"/>
  <c r="S18" i="5"/>
  <c r="AA17" i="5"/>
  <c r="Z17" i="5"/>
  <c r="Y17" i="5"/>
  <c r="X17" i="5"/>
  <c r="W17" i="5"/>
  <c r="V17" i="5"/>
  <c r="U17" i="5"/>
  <c r="T17" i="5"/>
  <c r="S17" i="5"/>
  <c r="AA16" i="5"/>
  <c r="Z16" i="5"/>
  <c r="Y16" i="5"/>
  <c r="X16" i="5"/>
  <c r="W16" i="5"/>
  <c r="V16" i="5"/>
  <c r="U16" i="5"/>
  <c r="T16" i="5"/>
  <c r="S16" i="5"/>
  <c r="AA15" i="5"/>
  <c r="Z15" i="5"/>
  <c r="Y15" i="5"/>
  <c r="X15" i="5"/>
  <c r="W15" i="5"/>
  <c r="V15" i="5"/>
  <c r="U15" i="5"/>
  <c r="T15" i="5"/>
  <c r="S15" i="5"/>
  <c r="AA14" i="5"/>
  <c r="Z14" i="5"/>
  <c r="Y14" i="5"/>
  <c r="X14" i="5"/>
  <c r="W14" i="5"/>
  <c r="V14" i="5"/>
  <c r="U14" i="5"/>
  <c r="T14" i="5"/>
  <c r="S14" i="5"/>
  <c r="AA13" i="5"/>
  <c r="Z13" i="5"/>
  <c r="Y13" i="5"/>
  <c r="X13" i="5"/>
  <c r="W13" i="5"/>
  <c r="V13" i="5"/>
  <c r="U13" i="5"/>
  <c r="T13" i="5"/>
  <c r="S13" i="5"/>
  <c r="AA12" i="5"/>
  <c r="Z12" i="5"/>
  <c r="Y12" i="5"/>
  <c r="X12" i="5"/>
  <c r="W12" i="5"/>
  <c r="V12" i="5"/>
  <c r="U12" i="5"/>
  <c r="T12" i="5"/>
  <c r="S12" i="5"/>
  <c r="AA11" i="5"/>
  <c r="Z11" i="5"/>
  <c r="Y11" i="5"/>
  <c r="X11" i="5"/>
  <c r="W11" i="5"/>
  <c r="V11" i="5"/>
  <c r="U11" i="5"/>
  <c r="T11" i="5"/>
  <c r="S11" i="5"/>
  <c r="AA10" i="5"/>
  <c r="Z10" i="5"/>
  <c r="Y10" i="5"/>
  <c r="X10" i="5"/>
  <c r="W10" i="5"/>
  <c r="V10" i="5"/>
  <c r="U10" i="5"/>
  <c r="T10" i="5"/>
  <c r="S10" i="5"/>
  <c r="AA9" i="5"/>
  <c r="Z9" i="5"/>
  <c r="Y9" i="5"/>
  <c r="X9" i="5"/>
  <c r="W9" i="5"/>
  <c r="V9" i="5"/>
  <c r="U9" i="5"/>
  <c r="T9" i="5"/>
  <c r="S9" i="5"/>
  <c r="Q58" i="5"/>
  <c r="Q60" i="5"/>
  <c r="Q59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9" i="5"/>
  <c r="Q10" i="5"/>
  <c r="AA5" i="5" l="1"/>
  <c r="AP6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T34" i="3" l="1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M32" i="5" l="1"/>
  <c r="M31" i="5"/>
  <c r="A2" i="4" l="1"/>
  <c r="B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M6" i="5" l="1"/>
  <c r="I5" i="5"/>
  <c r="Y2" i="5"/>
  <c r="E2" i="5"/>
  <c r="AM5" i="5"/>
  <c r="X5" i="5"/>
  <c r="C25" i="4"/>
  <c r="F25" i="4" s="1"/>
  <c r="E25" i="4"/>
  <c r="C23" i="4"/>
  <c r="F23" i="4" s="1"/>
  <c r="E23" i="4"/>
  <c r="C21" i="4"/>
  <c r="F21" i="4" s="1"/>
  <c r="E21" i="4"/>
  <c r="C19" i="4"/>
  <c r="F19" i="4" s="1"/>
  <c r="E19" i="4"/>
  <c r="C17" i="4"/>
  <c r="F17" i="4" s="1"/>
  <c r="E17" i="4"/>
  <c r="C15" i="4"/>
  <c r="F15" i="4" s="1"/>
  <c r="E15" i="4"/>
  <c r="C13" i="4"/>
  <c r="F13" i="4" s="1"/>
  <c r="E13" i="4"/>
  <c r="C11" i="4"/>
  <c r="F11" i="4" s="1"/>
  <c r="E11" i="4"/>
  <c r="C9" i="4"/>
  <c r="F9" i="4" s="1"/>
  <c r="E9" i="4"/>
  <c r="C7" i="4"/>
  <c r="F7" i="4" s="1"/>
  <c r="E7" i="4"/>
  <c r="C5" i="4"/>
  <c r="F5" i="4" s="1"/>
  <c r="E5" i="4"/>
  <c r="C3" i="4"/>
  <c r="F3" i="4" s="1"/>
  <c r="G3" i="4" s="1"/>
  <c r="E3" i="4"/>
  <c r="C26" i="4"/>
  <c r="F26" i="4" s="1"/>
  <c r="E26" i="4"/>
  <c r="C24" i="4"/>
  <c r="F24" i="4" s="1"/>
  <c r="E24" i="4"/>
  <c r="C22" i="4"/>
  <c r="F22" i="4" s="1"/>
  <c r="E22" i="4"/>
  <c r="C20" i="4"/>
  <c r="F20" i="4" s="1"/>
  <c r="E20" i="4"/>
  <c r="C18" i="4"/>
  <c r="F18" i="4" s="1"/>
  <c r="E18" i="4"/>
  <c r="C16" i="4"/>
  <c r="F16" i="4" s="1"/>
  <c r="E16" i="4"/>
  <c r="C14" i="4"/>
  <c r="F14" i="4" s="1"/>
  <c r="E14" i="4"/>
  <c r="C12" i="4"/>
  <c r="F12" i="4" s="1"/>
  <c r="E12" i="4"/>
  <c r="C10" i="4"/>
  <c r="F10" i="4" s="1"/>
  <c r="E10" i="4"/>
  <c r="C8" i="4"/>
  <c r="F8" i="4" s="1"/>
  <c r="E8" i="4"/>
  <c r="C6" i="4"/>
  <c r="F6" i="4" s="1"/>
  <c r="E6" i="4"/>
  <c r="C4" i="4"/>
  <c r="F4" i="4" s="1"/>
  <c r="E4" i="4"/>
  <c r="C2" i="4"/>
  <c r="E2" i="4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14" i="3" l="1"/>
  <c r="B14" i="3"/>
  <c r="A15" i="3"/>
  <c r="B15" i="3"/>
  <c r="A16" i="3"/>
  <c r="B16" i="3"/>
  <c r="A17" i="3"/>
  <c r="B17" i="3"/>
  <c r="A18" i="3"/>
  <c r="B18" i="3"/>
  <c r="A19" i="3"/>
  <c r="B19" i="3"/>
  <c r="A5" i="3" l="1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29" i="3"/>
  <c r="B29" i="3"/>
  <c r="A30" i="3"/>
  <c r="B30" i="3"/>
  <c r="A31" i="3"/>
  <c r="B31" i="3"/>
  <c r="A32" i="3"/>
  <c r="B32" i="3"/>
  <c r="A33" i="3"/>
  <c r="B33" i="3"/>
  <c r="B4" i="3"/>
  <c r="A4" i="3"/>
  <c r="D2" i="4" s="1"/>
  <c r="F2" i="4" l="1"/>
  <c r="D29" i="4"/>
  <c r="D30" i="4"/>
  <c r="D31" i="4"/>
  <c r="D27" i="4"/>
  <c r="D28" i="4"/>
  <c r="D22" i="4"/>
  <c r="D20" i="4"/>
  <c r="D8" i="4"/>
  <c r="D23" i="4"/>
  <c r="D15" i="4"/>
  <c r="D7" i="4"/>
  <c r="D26" i="4"/>
  <c r="D18" i="4"/>
  <c r="D24" i="4"/>
  <c r="D16" i="4"/>
  <c r="D10" i="4"/>
  <c r="D6" i="4"/>
  <c r="D25" i="4"/>
  <c r="D21" i="4"/>
  <c r="D17" i="4"/>
  <c r="D13" i="4"/>
  <c r="D9" i="4"/>
  <c r="D5" i="4"/>
  <c r="D14" i="4"/>
  <c r="D12" i="4"/>
  <c r="D4" i="4"/>
  <c r="D19" i="4"/>
  <c r="D11" i="4"/>
  <c r="D3" i="4"/>
  <c r="AB61" i="5"/>
  <c r="AB57" i="5"/>
  <c r="AB53" i="5"/>
  <c r="AB49" i="5"/>
  <c r="AB45" i="5"/>
  <c r="AB41" i="5"/>
  <c r="AB37" i="5"/>
  <c r="AB33" i="5"/>
  <c r="AB29" i="5"/>
  <c r="AB25" i="5"/>
  <c r="AB21" i="5"/>
  <c r="AB17" i="5"/>
  <c r="AB13" i="5"/>
  <c r="AB9" i="5"/>
  <c r="AB30" i="5"/>
  <c r="AB60" i="5"/>
  <c r="AB56" i="5"/>
  <c r="AB52" i="5"/>
  <c r="AB48" i="5"/>
  <c r="AB44" i="5"/>
  <c r="AB40" i="5"/>
  <c r="AB36" i="5"/>
  <c r="AB32" i="5"/>
  <c r="AB28" i="5"/>
  <c r="AB24" i="5"/>
  <c r="AB20" i="5"/>
  <c r="AB16" i="5"/>
  <c r="AB12" i="5"/>
  <c r="AB58" i="5"/>
  <c r="AB46" i="5"/>
  <c r="AB38" i="5"/>
  <c r="AB26" i="5"/>
  <c r="AB18" i="5"/>
  <c r="AB10" i="5"/>
  <c r="AB59" i="5"/>
  <c r="AB55" i="5"/>
  <c r="AB51" i="5"/>
  <c r="AB47" i="5"/>
  <c r="AB43" i="5"/>
  <c r="AB39" i="5"/>
  <c r="AB35" i="5"/>
  <c r="AB31" i="5"/>
  <c r="AB27" i="5"/>
  <c r="AB23" i="5"/>
  <c r="AB19" i="5"/>
  <c r="AB15" i="5"/>
  <c r="AB11" i="5"/>
  <c r="AB54" i="5"/>
  <c r="AB50" i="5"/>
  <c r="AB42" i="5"/>
  <c r="AB34" i="5"/>
  <c r="AB22" i="5"/>
  <c r="AB14" i="5"/>
  <c r="G2" i="4" l="1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C34" i="3"/>
  <c r="C34" i="1"/>
  <c r="AD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M9" i="5" l="1"/>
  <c r="M30" i="5"/>
  <c r="M29" i="5"/>
  <c r="M28" i="5"/>
  <c r="M27" i="5"/>
  <c r="M26" i="5"/>
  <c r="M25" i="5"/>
  <c r="M24" i="5"/>
  <c r="M23" i="5"/>
  <c r="M22" i="5"/>
  <c r="M21" i="5"/>
  <c r="M19" i="5"/>
  <c r="M18" i="5"/>
  <c r="M17" i="5"/>
  <c r="M16" i="5"/>
  <c r="M15" i="5"/>
  <c r="M14" i="5"/>
  <c r="M13" i="5"/>
  <c r="M12" i="5"/>
  <c r="M11" i="5"/>
  <c r="M10" i="5"/>
  <c r="G23" i="4" l="1"/>
  <c r="G24" i="4" l="1"/>
  <c r="G25" i="4"/>
  <c r="G6" i="4"/>
  <c r="G9" i="4"/>
  <c r="G26" i="4"/>
  <c r="G21" i="4"/>
  <c r="G20" i="4"/>
  <c r="G13" i="4"/>
  <c r="G10" i="4"/>
  <c r="G15" i="4"/>
  <c r="G7" i="4"/>
  <c r="G8" i="4"/>
  <c r="G16" i="4"/>
  <c r="G22" i="4"/>
  <c r="G5" i="4"/>
  <c r="G17" i="4"/>
  <c r="G19" i="4"/>
  <c r="G11" i="4"/>
  <c r="G4" i="4"/>
  <c r="G14" i="4"/>
  <c r="G18" i="4"/>
  <c r="G12" i="4"/>
</calcChain>
</file>

<file path=xl/sharedStrings.xml><?xml version="1.0" encoding="utf-8"?>
<sst xmlns="http://schemas.openxmlformats.org/spreadsheetml/2006/main" count="487" uniqueCount="154">
  <si>
    <t>Surname</t>
  </si>
  <si>
    <t>Forename</t>
  </si>
  <si>
    <t>4a</t>
  </si>
  <si>
    <t>4b</t>
  </si>
  <si>
    <t>TOTAL</t>
  </si>
  <si>
    <t>6a</t>
  </si>
  <si>
    <t>6b</t>
  </si>
  <si>
    <t>Total</t>
  </si>
  <si>
    <t>Grade</t>
  </si>
  <si>
    <t>P1</t>
  </si>
  <si>
    <t>P2</t>
  </si>
  <si>
    <t>Boundaries</t>
  </si>
  <si>
    <t>Name:</t>
  </si>
  <si>
    <t>Grade:</t>
  </si>
  <si>
    <t>On Paper 1 you scored:</t>
  </si>
  <si>
    <t>On Paper 2 you scored:</t>
  </si>
  <si>
    <t>Overall, you scored:</t>
  </si>
  <si>
    <t>Q</t>
  </si>
  <si>
    <t>Topic</t>
  </si>
  <si>
    <t>8a</t>
  </si>
  <si>
    <t>8b</t>
  </si>
  <si>
    <t>9a</t>
  </si>
  <si>
    <t>9b</t>
  </si>
  <si>
    <t>16a</t>
  </si>
  <si>
    <t>7a</t>
  </si>
  <si>
    <t>7b</t>
  </si>
  <si>
    <t>17a</t>
  </si>
  <si>
    <t>17b</t>
  </si>
  <si>
    <t>20a</t>
  </si>
  <si>
    <t>2a</t>
  </si>
  <si>
    <t>2b</t>
  </si>
  <si>
    <t>10a</t>
  </si>
  <si>
    <t>10b</t>
  </si>
  <si>
    <t>10c</t>
  </si>
  <si>
    <t>13a</t>
  </si>
  <si>
    <t>13b</t>
  </si>
  <si>
    <t>8c</t>
  </si>
  <si>
    <t>Probability</t>
  </si>
  <si>
    <t>Bearings</t>
  </si>
  <si>
    <t>Solving Quadratics Graphically</t>
  </si>
  <si>
    <t>Trial and Improvement</t>
  </si>
  <si>
    <t>Similarity</t>
  </si>
  <si>
    <t>Solving Equations</t>
  </si>
  <si>
    <t>Simultaneous Equations</t>
  </si>
  <si>
    <t>Properties of Quadrilaterals</t>
  </si>
  <si>
    <t>Expand and Simplify</t>
  </si>
  <si>
    <t>Standard Form</t>
  </si>
  <si>
    <t>Circle Theorems</t>
  </si>
  <si>
    <t>Indices</t>
  </si>
  <si>
    <t>1a</t>
  </si>
  <si>
    <t>1b</t>
  </si>
  <si>
    <t>1c</t>
  </si>
  <si>
    <t>3a</t>
  </si>
  <si>
    <t>3b</t>
  </si>
  <si>
    <t>5a</t>
  </si>
  <si>
    <t>5b</t>
  </si>
  <si>
    <t>5c</t>
  </si>
  <si>
    <t>6d</t>
  </si>
  <si>
    <t>6ci</t>
  </si>
  <si>
    <t>6cii</t>
  </si>
  <si>
    <t>10ai</t>
  </si>
  <si>
    <t>10aii</t>
  </si>
  <si>
    <t>11a</t>
  </si>
  <si>
    <t>11b</t>
  </si>
  <si>
    <t>14a</t>
  </si>
  <si>
    <t>14b</t>
  </si>
  <si>
    <t>18a</t>
  </si>
  <si>
    <t>18b</t>
  </si>
  <si>
    <t>18c</t>
  </si>
  <si>
    <t>19a</t>
  </si>
  <si>
    <t>19b</t>
  </si>
  <si>
    <t>19c</t>
  </si>
  <si>
    <t>21a</t>
  </si>
  <si>
    <t>21bi</t>
  </si>
  <si>
    <t>21bii</t>
  </si>
  <si>
    <t>20bi</t>
  </si>
  <si>
    <t>20bii</t>
  </si>
  <si>
    <t>22a</t>
  </si>
  <si>
    <t>22b</t>
  </si>
  <si>
    <t>23a</t>
  </si>
  <si>
    <t>23b</t>
  </si>
  <si>
    <t>24a</t>
  </si>
  <si>
    <t>24b</t>
  </si>
  <si>
    <t>Timetable</t>
  </si>
  <si>
    <t>Function Machines</t>
  </si>
  <si>
    <t>Patterns</t>
  </si>
  <si>
    <t>Two Way Tables</t>
  </si>
  <si>
    <t>Pie Charts</t>
  </si>
  <si>
    <t>Decimals</t>
  </si>
  <si>
    <t>Drawing Triangles</t>
  </si>
  <si>
    <t>Simplify</t>
  </si>
  <si>
    <t>Factorise Linear</t>
  </si>
  <si>
    <t>Enlargement</t>
  </si>
  <si>
    <t>Isometric Drawing</t>
  </si>
  <si>
    <t>Surface Area</t>
  </si>
  <si>
    <t>Speed, Distance, Time</t>
  </si>
  <si>
    <t>Area of a Trapezium</t>
  </si>
  <si>
    <t>Substitution</t>
  </si>
  <si>
    <t>Dividing Using Mixed Numbers</t>
  </si>
  <si>
    <t>Powers of 5</t>
  </si>
  <si>
    <t>Volume of a Cylinder</t>
  </si>
  <si>
    <t>Plotting Quadratics</t>
  </si>
  <si>
    <t>Angle Facts</t>
  </si>
  <si>
    <t>Congruency</t>
  </si>
  <si>
    <t>Factorising Quadratics</t>
  </si>
  <si>
    <t>6bi</t>
  </si>
  <si>
    <t>6bii</t>
  </si>
  <si>
    <t>10di</t>
  </si>
  <si>
    <t>10dii</t>
  </si>
  <si>
    <t>12a</t>
  </si>
  <si>
    <t>12b</t>
  </si>
  <si>
    <t>13ci</t>
  </si>
  <si>
    <t>13cii</t>
  </si>
  <si>
    <t>13ciii</t>
  </si>
  <si>
    <t>14c</t>
  </si>
  <si>
    <t>16bi</t>
  </si>
  <si>
    <t>16bii</t>
  </si>
  <si>
    <t>Converting Measures</t>
  </si>
  <si>
    <t>Rotation</t>
  </si>
  <si>
    <t>Angles in a Quadrilateral</t>
  </si>
  <si>
    <t>Area of a Circle</t>
  </si>
  <si>
    <t>Converting Metric Units</t>
  </si>
  <si>
    <t>Area of a Rectangle</t>
  </si>
  <si>
    <t>Mean from a Frequency Table</t>
  </si>
  <si>
    <t>Expressions</t>
  </si>
  <si>
    <t>Distance-Time Graphs</t>
  </si>
  <si>
    <t>Fractions of Amounts</t>
  </si>
  <si>
    <t>Money Problems</t>
  </si>
  <si>
    <t>Scatter Graphs</t>
  </si>
  <si>
    <t>Percentage Change</t>
  </si>
  <si>
    <t>Reciprocal</t>
  </si>
  <si>
    <t>Use of a Calculator</t>
  </si>
  <si>
    <t>Percentage Decrease</t>
  </si>
  <si>
    <t>Reverse Percentages</t>
  </si>
  <si>
    <t>Constructions</t>
  </si>
  <si>
    <t>Frequency Polygon</t>
  </si>
  <si>
    <t>Median from Grouped Frequency</t>
  </si>
  <si>
    <t>Trigonometry</t>
  </si>
  <si>
    <t>Density, Mass and Volume</t>
  </si>
  <si>
    <t>Tree Diagrams</t>
  </si>
  <si>
    <t>Inequalities and Regions</t>
  </si>
  <si>
    <t>/</t>
  </si>
  <si>
    <t>Marks</t>
  </si>
  <si>
    <t>Grade Boundaries</t>
  </si>
  <si>
    <t>P3</t>
  </si>
  <si>
    <t>Bounds</t>
  </si>
  <si>
    <t>Adding</t>
  </si>
  <si>
    <t>Algebra</t>
  </si>
  <si>
    <t>Subtraction</t>
  </si>
  <si>
    <t>Algebraic Fractions</t>
  </si>
  <si>
    <t>Histograms</t>
  </si>
  <si>
    <t>On Paper 3 you scored:</t>
  </si>
  <si>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ositives: Green, 
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mprovements: Yellow, 
</t>
    </r>
    <r>
      <rPr>
        <b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>ext Steps: Watch the clip on vle.mathswatch.co.uk to revise your understanding of the topics.</t>
    </r>
  </si>
  <si>
    <t>ENTER SURNAME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</si>
</sst>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/>
    <xf numFmtId="0" fontId="0" fillId="0" borderId="0" xfId="0" applyFont="1" applyFill="1" applyAlignment="1"/>
    <xf numFmtId="0" fontId="3" fillId="0" borderId="0" xfId="0" applyFont="1" applyAlignment="1"/>
    <xf numFmtId="0" fontId="0" fillId="0" borderId="0" xfId="0" applyFont="1" applyFill="1"/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2" borderId="0" xfId="0" applyFont="1" applyFill="1"/>
    <xf numFmtId="0" fontId="0" fillId="2" borderId="0" xfId="0" applyFont="1" applyFill="1" applyAlignment="1">
      <alignment textRotation="90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/>
    <xf numFmtId="0" fontId="0" fillId="0" borderId="3" xfId="0" applyBorder="1" applyAlignment="1"/>
    <xf numFmtId="17" fontId="0" fillId="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zoomScale="69" zoomScaleNormal="69" workbookViewId="0">
      <selection activeCell="U4" sqref="A4:U4"/>
    </sheetView>
  </sheetViews>
  <sheetFormatPr defaultRowHeight="15" x14ac:dyDescent="0.25"/>
  <cols>
    <col min="1" max="1" width="19" style="1" bestFit="1" customWidth="1"/>
    <col min="2" max="2" width="13.5703125" style="1" bestFit="1" customWidth="1"/>
    <col min="3" max="55" width="4.28515625" style="1" customWidth="1"/>
    <col min="56" max="16384" width="9.140625" style="1"/>
  </cols>
  <sheetData>
    <row r="1" spans="1:56" ht="211.5" customHeight="1" x14ac:dyDescent="0.25">
      <c r="A1" s="20"/>
      <c r="B1" s="20"/>
      <c r="C1" s="21" t="s">
        <v>83</v>
      </c>
      <c r="D1" s="21" t="s">
        <v>83</v>
      </c>
      <c r="E1" s="21" t="s">
        <v>83</v>
      </c>
      <c r="F1" s="21" t="s">
        <v>84</v>
      </c>
      <c r="G1" s="21" t="s">
        <v>84</v>
      </c>
      <c r="H1" s="21" t="s">
        <v>85</v>
      </c>
      <c r="I1" s="21" t="s">
        <v>85</v>
      </c>
      <c r="J1" s="21" t="s">
        <v>86</v>
      </c>
      <c r="K1" s="21" t="s">
        <v>87</v>
      </c>
      <c r="L1" s="21" t="s">
        <v>87</v>
      </c>
      <c r="M1" s="21" t="s">
        <v>87</v>
      </c>
      <c r="N1" s="21" t="s">
        <v>88</v>
      </c>
      <c r="O1" s="21" t="s">
        <v>88</v>
      </c>
      <c r="P1" s="21" t="s">
        <v>88</v>
      </c>
      <c r="Q1" s="21" t="s">
        <v>88</v>
      </c>
      <c r="R1" s="21" t="s">
        <v>88</v>
      </c>
      <c r="S1" s="21" t="s">
        <v>89</v>
      </c>
      <c r="T1" s="21" t="s">
        <v>89</v>
      </c>
      <c r="U1" s="21" t="s">
        <v>90</v>
      </c>
      <c r="V1" s="21" t="s">
        <v>90</v>
      </c>
      <c r="W1" s="21" t="s">
        <v>91</v>
      </c>
      <c r="X1" s="21" t="s">
        <v>92</v>
      </c>
      <c r="Y1" s="21" t="s">
        <v>92</v>
      </c>
      <c r="Z1" s="21" t="s">
        <v>42</v>
      </c>
      <c r="AA1" s="21" t="s">
        <v>42</v>
      </c>
      <c r="AB1" s="21" t="s">
        <v>42</v>
      </c>
      <c r="AC1" s="21" t="s">
        <v>93</v>
      </c>
      <c r="AD1" s="21" t="s">
        <v>94</v>
      </c>
      <c r="AE1" s="21" t="s">
        <v>95</v>
      </c>
      <c r="AF1" s="21" t="s">
        <v>96</v>
      </c>
      <c r="AG1" s="21" t="s">
        <v>97</v>
      </c>
      <c r="AH1" s="21" t="s">
        <v>97</v>
      </c>
      <c r="AI1" s="21" t="s">
        <v>98</v>
      </c>
      <c r="AJ1" s="21" t="s">
        <v>99</v>
      </c>
      <c r="AK1" s="21" t="s">
        <v>99</v>
      </c>
      <c r="AL1" s="21" t="s">
        <v>99</v>
      </c>
      <c r="AM1" s="21" t="s">
        <v>45</v>
      </c>
      <c r="AN1" s="21" t="s">
        <v>100</v>
      </c>
      <c r="AO1" s="21" t="s">
        <v>101</v>
      </c>
      <c r="AP1" s="21" t="s">
        <v>101</v>
      </c>
      <c r="AQ1" s="21" t="s">
        <v>39</v>
      </c>
      <c r="AR1" s="21" t="s">
        <v>102</v>
      </c>
      <c r="AS1" s="21" t="s">
        <v>103</v>
      </c>
      <c r="AT1" s="21" t="s">
        <v>41</v>
      </c>
      <c r="AU1" s="21" t="s">
        <v>41</v>
      </c>
      <c r="AV1" s="21" t="s">
        <v>47</v>
      </c>
      <c r="AW1" s="21" t="s">
        <v>47</v>
      </c>
      <c r="AX1" s="21" t="s">
        <v>37</v>
      </c>
      <c r="AY1" s="21" t="s">
        <v>37</v>
      </c>
      <c r="AZ1" s="21" t="s">
        <v>43</v>
      </c>
      <c r="BA1" s="21" t="s">
        <v>104</v>
      </c>
      <c r="BB1" s="21" t="s">
        <v>46</v>
      </c>
      <c r="BC1" s="21" t="s">
        <v>46</v>
      </c>
      <c r="BD1" s="20"/>
    </row>
    <row r="2" spans="1:56" x14ac:dyDescent="0.25">
      <c r="A2" s="20" t="s">
        <v>0</v>
      </c>
      <c r="B2" s="20" t="s">
        <v>1</v>
      </c>
      <c r="C2" s="22" t="s">
        <v>49</v>
      </c>
      <c r="D2" s="22" t="s">
        <v>50</v>
      </c>
      <c r="E2" s="22" t="s">
        <v>51</v>
      </c>
      <c r="F2" s="22" t="s">
        <v>29</v>
      </c>
      <c r="G2" s="22" t="s">
        <v>30</v>
      </c>
      <c r="H2" s="22" t="s">
        <v>2</v>
      </c>
      <c r="I2" s="22" t="s">
        <v>3</v>
      </c>
      <c r="J2" s="22">
        <v>3</v>
      </c>
      <c r="K2" s="22" t="s">
        <v>54</v>
      </c>
      <c r="L2" s="22" t="s">
        <v>55</v>
      </c>
      <c r="M2" s="22" t="s">
        <v>56</v>
      </c>
      <c r="N2" s="22" t="s">
        <v>5</v>
      </c>
      <c r="O2" s="22" t="s">
        <v>6</v>
      </c>
      <c r="P2" s="22" t="s">
        <v>58</v>
      </c>
      <c r="Q2" s="22" t="s">
        <v>59</v>
      </c>
      <c r="R2" s="22" t="s">
        <v>57</v>
      </c>
      <c r="S2" s="22" t="s">
        <v>24</v>
      </c>
      <c r="T2" s="22" t="s">
        <v>25</v>
      </c>
      <c r="U2" s="22" t="s">
        <v>19</v>
      </c>
      <c r="V2" s="22" t="s">
        <v>20</v>
      </c>
      <c r="W2" s="22" t="s">
        <v>36</v>
      </c>
      <c r="X2" s="22" t="s">
        <v>21</v>
      </c>
      <c r="Y2" s="22" t="s">
        <v>22</v>
      </c>
      <c r="Z2" s="22" t="s">
        <v>60</v>
      </c>
      <c r="AA2" s="22" t="s">
        <v>61</v>
      </c>
      <c r="AB2" s="22" t="s">
        <v>32</v>
      </c>
      <c r="AC2" s="22" t="s">
        <v>62</v>
      </c>
      <c r="AD2" s="22" t="s">
        <v>63</v>
      </c>
      <c r="AE2" s="22">
        <v>12</v>
      </c>
      <c r="AF2" s="22">
        <v>13</v>
      </c>
      <c r="AG2" s="22" t="s">
        <v>64</v>
      </c>
      <c r="AH2" s="22" t="s">
        <v>65</v>
      </c>
      <c r="AI2" s="22">
        <v>15</v>
      </c>
      <c r="AJ2" s="22" t="s">
        <v>66</v>
      </c>
      <c r="AK2" s="22" t="s">
        <v>67</v>
      </c>
      <c r="AL2" s="22" t="s">
        <v>68</v>
      </c>
      <c r="AM2" s="22">
        <v>16</v>
      </c>
      <c r="AN2" s="22">
        <v>17</v>
      </c>
      <c r="AO2" s="22" t="s">
        <v>69</v>
      </c>
      <c r="AP2" s="22" t="s">
        <v>70</v>
      </c>
      <c r="AQ2" s="22" t="s">
        <v>71</v>
      </c>
      <c r="AR2" s="22" t="s">
        <v>28</v>
      </c>
      <c r="AS2" s="22" t="s">
        <v>72</v>
      </c>
      <c r="AT2" s="22" t="s">
        <v>73</v>
      </c>
      <c r="AU2" s="22" t="s">
        <v>74</v>
      </c>
      <c r="AV2" s="22" t="s">
        <v>75</v>
      </c>
      <c r="AW2" s="22" t="s">
        <v>76</v>
      </c>
      <c r="AX2" s="22" t="s">
        <v>77</v>
      </c>
      <c r="AY2" s="22" t="s">
        <v>78</v>
      </c>
      <c r="AZ2" s="22" t="s">
        <v>79</v>
      </c>
      <c r="BA2" s="22" t="s">
        <v>80</v>
      </c>
      <c r="BB2" s="22" t="s">
        <v>81</v>
      </c>
      <c r="BC2" s="22" t="s">
        <v>82</v>
      </c>
      <c r="BD2" s="22" t="s">
        <v>4</v>
      </c>
    </row>
    <row r="3" spans="1:56" x14ac:dyDescent="0.25">
      <c r="A3" s="20"/>
      <c r="B3" s="20"/>
      <c r="C3" s="22">
        <v>1</v>
      </c>
      <c r="D3" s="22">
        <v>1</v>
      </c>
      <c r="E3" s="22">
        <v>2</v>
      </c>
      <c r="F3" s="22">
        <v>1</v>
      </c>
      <c r="G3" s="22">
        <v>2</v>
      </c>
      <c r="H3" s="22">
        <v>2</v>
      </c>
      <c r="I3" s="22">
        <v>1</v>
      </c>
      <c r="J3" s="22">
        <v>4</v>
      </c>
      <c r="K3" s="22">
        <v>2</v>
      </c>
      <c r="L3" s="22">
        <v>2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2</v>
      </c>
      <c r="U3" s="22">
        <v>1</v>
      </c>
      <c r="V3" s="22">
        <v>1</v>
      </c>
      <c r="W3" s="22">
        <v>1</v>
      </c>
      <c r="X3" s="22">
        <v>1</v>
      </c>
      <c r="Y3" s="22">
        <v>2</v>
      </c>
      <c r="Z3" s="22">
        <v>1</v>
      </c>
      <c r="AA3" s="22">
        <v>2</v>
      </c>
      <c r="AB3" s="22">
        <v>4</v>
      </c>
      <c r="AC3" s="22">
        <v>3</v>
      </c>
      <c r="AD3" s="22">
        <v>3</v>
      </c>
      <c r="AE3" s="22">
        <v>3</v>
      </c>
      <c r="AF3" s="22">
        <v>2</v>
      </c>
      <c r="AG3" s="22">
        <v>2</v>
      </c>
      <c r="AH3" s="22">
        <v>2</v>
      </c>
      <c r="AI3" s="22">
        <v>3</v>
      </c>
      <c r="AJ3" s="22">
        <v>1</v>
      </c>
      <c r="AK3" s="22">
        <v>2</v>
      </c>
      <c r="AL3" s="22">
        <v>2</v>
      </c>
      <c r="AM3" s="22">
        <v>3</v>
      </c>
      <c r="AN3" s="22">
        <v>3</v>
      </c>
      <c r="AO3" s="22">
        <v>1</v>
      </c>
      <c r="AP3" s="22">
        <v>2</v>
      </c>
      <c r="AQ3" s="22">
        <v>1</v>
      </c>
      <c r="AR3" s="22">
        <v>3</v>
      </c>
      <c r="AS3" s="22">
        <v>1</v>
      </c>
      <c r="AT3" s="22">
        <v>2</v>
      </c>
      <c r="AU3" s="22">
        <v>2</v>
      </c>
      <c r="AV3" s="22">
        <v>1</v>
      </c>
      <c r="AW3" s="22">
        <v>1</v>
      </c>
      <c r="AX3" s="22">
        <v>4</v>
      </c>
      <c r="AY3" s="22">
        <v>1</v>
      </c>
      <c r="AZ3" s="22">
        <v>3</v>
      </c>
      <c r="BA3" s="22">
        <v>2</v>
      </c>
      <c r="BB3" s="22">
        <v>2</v>
      </c>
      <c r="BC3" s="22">
        <v>2</v>
      </c>
      <c r="BD3" s="22">
        <f>SUM(C3:BC3)</f>
        <v>97</v>
      </c>
    </row>
    <row r="4" spans="1:56" x14ac:dyDescent="0.25">
      <c r="BD4" s="22">
        <f>SUM(C4:BC4)</f>
        <v>0</v>
      </c>
    </row>
    <row r="5" spans="1:56" x14ac:dyDescent="0.25">
      <c r="A5" s="7"/>
      <c r="BD5" s="22">
        <f t="shared" ref="BD5:BD33" si="0">SUM(C5:BC5)</f>
        <v>0</v>
      </c>
    </row>
    <row r="6" spans="1:56" x14ac:dyDescent="0.25">
      <c r="A6" s="7"/>
      <c r="BD6" s="22">
        <f t="shared" si="0"/>
        <v>0</v>
      </c>
    </row>
    <row r="7" spans="1:56" x14ac:dyDescent="0.25">
      <c r="A7" s="7"/>
      <c r="BD7" s="22">
        <f t="shared" si="0"/>
        <v>0</v>
      </c>
    </row>
    <row r="8" spans="1:56" x14ac:dyDescent="0.25">
      <c r="A8" s="7"/>
      <c r="BD8" s="22">
        <f t="shared" si="0"/>
        <v>0</v>
      </c>
    </row>
    <row r="9" spans="1:56" x14ac:dyDescent="0.25">
      <c r="A9" s="7"/>
      <c r="BD9" s="22">
        <f t="shared" si="0"/>
        <v>0</v>
      </c>
    </row>
    <row r="10" spans="1:56" x14ac:dyDescent="0.25">
      <c r="A10" s="7"/>
      <c r="BD10" s="22">
        <f t="shared" si="0"/>
        <v>0</v>
      </c>
    </row>
    <row r="11" spans="1:56" x14ac:dyDescent="0.25">
      <c r="A11" s="7"/>
      <c r="BD11" s="22">
        <f t="shared" si="0"/>
        <v>0</v>
      </c>
    </row>
    <row r="12" spans="1:56" x14ac:dyDescent="0.25">
      <c r="A12" s="7"/>
      <c r="BD12" s="22">
        <f t="shared" si="0"/>
        <v>0</v>
      </c>
    </row>
    <row r="13" spans="1:56" x14ac:dyDescent="0.25">
      <c r="A13" s="7"/>
      <c r="BD13" s="22">
        <f t="shared" si="0"/>
        <v>0</v>
      </c>
    </row>
    <row r="14" spans="1:56" x14ac:dyDescent="0.25">
      <c r="A14" s="7"/>
      <c r="BD14" s="22">
        <f t="shared" si="0"/>
        <v>0</v>
      </c>
    </row>
    <row r="15" spans="1:56" x14ac:dyDescent="0.25">
      <c r="A15" s="7"/>
      <c r="BD15" s="22">
        <f t="shared" si="0"/>
        <v>0</v>
      </c>
    </row>
    <row r="16" spans="1:56" x14ac:dyDescent="0.25">
      <c r="A16" s="7"/>
      <c r="BD16" s="22">
        <f t="shared" si="0"/>
        <v>0</v>
      </c>
    </row>
    <row r="17" spans="1:56" x14ac:dyDescent="0.25">
      <c r="A17" s="7"/>
      <c r="BD17" s="22">
        <f t="shared" si="0"/>
        <v>0</v>
      </c>
    </row>
    <row r="18" spans="1:56" x14ac:dyDescent="0.25">
      <c r="A18" s="7"/>
      <c r="BD18" s="22">
        <f t="shared" si="0"/>
        <v>0</v>
      </c>
    </row>
    <row r="19" spans="1:56" x14ac:dyDescent="0.25">
      <c r="A19" s="7"/>
      <c r="BD19" s="22">
        <f t="shared" si="0"/>
        <v>0</v>
      </c>
    </row>
    <row r="20" spans="1:56" x14ac:dyDescent="0.25">
      <c r="A20" s="7"/>
      <c r="BD20" s="22">
        <f t="shared" si="0"/>
        <v>0</v>
      </c>
    </row>
    <row r="21" spans="1:56" x14ac:dyDescent="0.25">
      <c r="A21" s="7"/>
      <c r="BD21" s="22">
        <f t="shared" si="0"/>
        <v>0</v>
      </c>
    </row>
    <row r="22" spans="1:56" x14ac:dyDescent="0.25">
      <c r="A22" s="7"/>
      <c r="BD22" s="22">
        <f t="shared" si="0"/>
        <v>0</v>
      </c>
    </row>
    <row r="23" spans="1:56" x14ac:dyDescent="0.25">
      <c r="A23" s="7"/>
      <c r="BD23" s="22">
        <f t="shared" si="0"/>
        <v>0</v>
      </c>
    </row>
    <row r="24" spans="1:56" x14ac:dyDescent="0.25">
      <c r="A24" s="7"/>
      <c r="BD24" s="22">
        <f t="shared" si="0"/>
        <v>0</v>
      </c>
    </row>
    <row r="25" spans="1:56" x14ac:dyDescent="0.25">
      <c r="A25" s="7"/>
      <c r="BD25" s="22">
        <f t="shared" si="0"/>
        <v>0</v>
      </c>
    </row>
    <row r="26" spans="1:56" x14ac:dyDescent="0.25">
      <c r="A26" s="7"/>
      <c r="BD26" s="22">
        <f t="shared" si="0"/>
        <v>0</v>
      </c>
    </row>
    <row r="27" spans="1:56" x14ac:dyDescent="0.25">
      <c r="A27" s="7"/>
      <c r="BD27" s="22">
        <f t="shared" si="0"/>
        <v>0</v>
      </c>
    </row>
    <row r="28" spans="1:56" x14ac:dyDescent="0.25">
      <c r="A28" s="7"/>
      <c r="BD28" s="22">
        <f t="shared" si="0"/>
        <v>0</v>
      </c>
    </row>
    <row r="29" spans="1:56" x14ac:dyDescent="0.25">
      <c r="A29" s="7"/>
      <c r="BD29" s="22">
        <f t="shared" si="0"/>
        <v>0</v>
      </c>
    </row>
    <row r="30" spans="1:56" x14ac:dyDescent="0.25">
      <c r="A30" s="7"/>
      <c r="BD30" s="22">
        <f t="shared" si="0"/>
        <v>0</v>
      </c>
    </row>
    <row r="31" spans="1:56" x14ac:dyDescent="0.25">
      <c r="A31" s="7"/>
      <c r="BD31" s="22">
        <f t="shared" si="0"/>
        <v>0</v>
      </c>
    </row>
    <row r="32" spans="1:56" x14ac:dyDescent="0.25">
      <c r="A32" s="7"/>
      <c r="BD32" s="22">
        <f t="shared" si="0"/>
        <v>0</v>
      </c>
    </row>
    <row r="33" spans="1:56" x14ac:dyDescent="0.25">
      <c r="A33" s="7"/>
      <c r="BD33" s="22">
        <f t="shared" si="0"/>
        <v>0</v>
      </c>
    </row>
    <row r="34" spans="1:56" x14ac:dyDescent="0.25">
      <c r="A34" s="20"/>
      <c r="B34" s="20"/>
      <c r="C34" s="20" t="e">
        <f t="shared" ref="C34:BC34" si="1">((SUM(C4:C33)/COUNT(C4:C33))/C3)*100</f>
        <v>#DIV/0!</v>
      </c>
      <c r="D34" s="20" t="e">
        <f t="shared" si="1"/>
        <v>#DIV/0!</v>
      </c>
      <c r="E34" s="20" t="e">
        <f t="shared" si="1"/>
        <v>#DIV/0!</v>
      </c>
      <c r="F34" s="20" t="e">
        <f t="shared" si="1"/>
        <v>#DIV/0!</v>
      </c>
      <c r="G34" s="20" t="e">
        <f t="shared" si="1"/>
        <v>#DIV/0!</v>
      </c>
      <c r="H34" s="20" t="e">
        <f t="shared" si="1"/>
        <v>#DIV/0!</v>
      </c>
      <c r="I34" s="20" t="e">
        <f t="shared" si="1"/>
        <v>#DIV/0!</v>
      </c>
      <c r="J34" s="20" t="e">
        <f t="shared" si="1"/>
        <v>#DIV/0!</v>
      </c>
      <c r="K34" s="20" t="e">
        <f t="shared" si="1"/>
        <v>#DIV/0!</v>
      </c>
      <c r="L34" s="20" t="e">
        <f t="shared" si="1"/>
        <v>#DIV/0!</v>
      </c>
      <c r="M34" s="20" t="e">
        <f t="shared" si="1"/>
        <v>#DIV/0!</v>
      </c>
      <c r="N34" s="20" t="e">
        <f t="shared" si="1"/>
        <v>#DIV/0!</v>
      </c>
      <c r="O34" s="20" t="e">
        <f t="shared" si="1"/>
        <v>#DIV/0!</v>
      </c>
      <c r="P34" s="20" t="e">
        <f t="shared" si="1"/>
        <v>#DIV/0!</v>
      </c>
      <c r="Q34" s="20" t="e">
        <f t="shared" si="1"/>
        <v>#DIV/0!</v>
      </c>
      <c r="R34" s="20" t="e">
        <f t="shared" si="1"/>
        <v>#DIV/0!</v>
      </c>
      <c r="S34" s="20" t="e">
        <f t="shared" si="1"/>
        <v>#DIV/0!</v>
      </c>
      <c r="T34" s="20" t="e">
        <f t="shared" si="1"/>
        <v>#DIV/0!</v>
      </c>
      <c r="U34" s="20" t="e">
        <f t="shared" si="1"/>
        <v>#DIV/0!</v>
      </c>
      <c r="V34" s="20" t="e">
        <f t="shared" si="1"/>
        <v>#DIV/0!</v>
      </c>
      <c r="W34" s="20" t="e">
        <f t="shared" si="1"/>
        <v>#DIV/0!</v>
      </c>
      <c r="X34" s="20" t="e">
        <f t="shared" si="1"/>
        <v>#DIV/0!</v>
      </c>
      <c r="Y34" s="20" t="e">
        <f t="shared" si="1"/>
        <v>#DIV/0!</v>
      </c>
      <c r="Z34" s="20" t="e">
        <f t="shared" si="1"/>
        <v>#DIV/0!</v>
      </c>
      <c r="AA34" s="20" t="e">
        <f t="shared" si="1"/>
        <v>#DIV/0!</v>
      </c>
      <c r="AB34" s="20" t="e">
        <f t="shared" si="1"/>
        <v>#DIV/0!</v>
      </c>
      <c r="AC34" s="20" t="e">
        <f t="shared" si="1"/>
        <v>#DIV/0!</v>
      </c>
      <c r="AD34" s="20" t="e">
        <f t="shared" si="1"/>
        <v>#DIV/0!</v>
      </c>
      <c r="AE34" s="20" t="e">
        <f t="shared" si="1"/>
        <v>#DIV/0!</v>
      </c>
      <c r="AF34" s="20" t="e">
        <f t="shared" si="1"/>
        <v>#DIV/0!</v>
      </c>
      <c r="AG34" s="20" t="e">
        <f t="shared" si="1"/>
        <v>#DIV/0!</v>
      </c>
      <c r="AH34" s="20" t="e">
        <f t="shared" si="1"/>
        <v>#DIV/0!</v>
      </c>
      <c r="AI34" s="20" t="e">
        <f t="shared" si="1"/>
        <v>#DIV/0!</v>
      </c>
      <c r="AJ34" s="20" t="e">
        <f t="shared" si="1"/>
        <v>#DIV/0!</v>
      </c>
      <c r="AK34" s="20" t="e">
        <f t="shared" si="1"/>
        <v>#DIV/0!</v>
      </c>
      <c r="AL34" s="20" t="e">
        <f t="shared" si="1"/>
        <v>#DIV/0!</v>
      </c>
      <c r="AM34" s="20" t="e">
        <f t="shared" si="1"/>
        <v>#DIV/0!</v>
      </c>
      <c r="AN34" s="20" t="e">
        <f t="shared" si="1"/>
        <v>#DIV/0!</v>
      </c>
      <c r="AO34" s="20" t="e">
        <f t="shared" si="1"/>
        <v>#DIV/0!</v>
      </c>
      <c r="AP34" s="20" t="e">
        <f t="shared" si="1"/>
        <v>#DIV/0!</v>
      </c>
      <c r="AQ34" s="20" t="e">
        <f t="shared" si="1"/>
        <v>#DIV/0!</v>
      </c>
      <c r="AR34" s="20" t="e">
        <f t="shared" si="1"/>
        <v>#DIV/0!</v>
      </c>
      <c r="AS34" s="20" t="e">
        <f t="shared" si="1"/>
        <v>#DIV/0!</v>
      </c>
      <c r="AT34" s="20" t="e">
        <f t="shared" si="1"/>
        <v>#DIV/0!</v>
      </c>
      <c r="AU34" s="20" t="e">
        <f t="shared" si="1"/>
        <v>#DIV/0!</v>
      </c>
      <c r="AV34" s="20" t="e">
        <f t="shared" si="1"/>
        <v>#DIV/0!</v>
      </c>
      <c r="AW34" s="20" t="e">
        <f t="shared" si="1"/>
        <v>#DIV/0!</v>
      </c>
      <c r="AX34" s="20" t="e">
        <f t="shared" si="1"/>
        <v>#DIV/0!</v>
      </c>
      <c r="AY34" s="20" t="e">
        <f t="shared" si="1"/>
        <v>#DIV/0!</v>
      </c>
      <c r="AZ34" s="20" t="e">
        <f t="shared" si="1"/>
        <v>#DIV/0!</v>
      </c>
      <c r="BA34" s="20" t="e">
        <f t="shared" si="1"/>
        <v>#DIV/0!</v>
      </c>
      <c r="BB34" s="20" t="e">
        <f t="shared" si="1"/>
        <v>#DIV/0!</v>
      </c>
      <c r="BC34" s="20" t="e">
        <f t="shared" si="1"/>
        <v>#DIV/0!</v>
      </c>
      <c r="BD34" s="22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3" zoomScaleNormal="63" workbookViewId="0">
      <selection activeCell="C4" sqref="C4:Q4"/>
    </sheetView>
  </sheetViews>
  <sheetFormatPr defaultRowHeight="15" x14ac:dyDescent="0.25"/>
  <cols>
    <col min="1" max="1" width="19" style="1" bestFit="1" customWidth="1"/>
    <col min="2" max="2" width="12.85546875" style="1" bestFit="1" customWidth="1"/>
    <col min="3" max="55" width="4.28515625" style="1" customWidth="1"/>
    <col min="56" max="16384" width="9.140625" style="1"/>
  </cols>
  <sheetData>
    <row r="1" spans="1:56" ht="260.25" customHeight="1" x14ac:dyDescent="0.25">
      <c r="A1" s="20"/>
      <c r="B1" s="20"/>
      <c r="C1" s="21" t="s">
        <v>117</v>
      </c>
      <c r="D1" s="21" t="s">
        <v>117</v>
      </c>
      <c r="E1" s="21" t="s">
        <v>48</v>
      </c>
      <c r="F1" s="21" t="s">
        <v>48</v>
      </c>
      <c r="G1" s="21" t="s">
        <v>44</v>
      </c>
      <c r="H1" s="21" t="s">
        <v>44</v>
      </c>
      <c r="I1" s="21" t="s">
        <v>118</v>
      </c>
      <c r="J1" s="21" t="s">
        <v>119</v>
      </c>
      <c r="K1" s="21" t="s">
        <v>120</v>
      </c>
      <c r="L1" s="21" t="s">
        <v>121</v>
      </c>
      <c r="M1" s="21" t="s">
        <v>122</v>
      </c>
      <c r="N1" s="21" t="s">
        <v>38</v>
      </c>
      <c r="O1" s="21" t="s">
        <v>38</v>
      </c>
      <c r="P1" s="21" t="s">
        <v>123</v>
      </c>
      <c r="Q1" s="21" t="s">
        <v>37</v>
      </c>
      <c r="R1" s="21" t="s">
        <v>124</v>
      </c>
      <c r="S1" s="21" t="s">
        <v>125</v>
      </c>
      <c r="T1" s="21" t="s">
        <v>125</v>
      </c>
      <c r="U1" s="21" t="s">
        <v>125</v>
      </c>
      <c r="V1" s="21" t="s">
        <v>125</v>
      </c>
      <c r="W1" s="21" t="s">
        <v>125</v>
      </c>
      <c r="X1" s="21" t="s">
        <v>126</v>
      </c>
      <c r="Y1" s="21" t="s">
        <v>127</v>
      </c>
      <c r="Z1" s="21" t="s">
        <v>127</v>
      </c>
      <c r="AA1" s="21" t="s">
        <v>90</v>
      </c>
      <c r="AB1" s="21" t="s">
        <v>97</v>
      </c>
      <c r="AC1" s="21" t="s">
        <v>42</v>
      </c>
      <c r="AD1" s="21" t="s">
        <v>42</v>
      </c>
      <c r="AE1" s="21" t="s">
        <v>42</v>
      </c>
      <c r="AF1" s="21" t="s">
        <v>128</v>
      </c>
      <c r="AG1" s="21" t="s">
        <v>128</v>
      </c>
      <c r="AH1" s="21" t="s">
        <v>129</v>
      </c>
      <c r="AI1" s="21" t="s">
        <v>40</v>
      </c>
      <c r="AJ1" s="21" t="s">
        <v>130</v>
      </c>
      <c r="AK1" s="21" t="s">
        <v>131</v>
      </c>
      <c r="AL1" s="21" t="s">
        <v>131</v>
      </c>
      <c r="AM1" s="21" t="s">
        <v>132</v>
      </c>
      <c r="AN1" s="21" t="s">
        <v>133</v>
      </c>
      <c r="AO1" s="21" t="s">
        <v>134</v>
      </c>
      <c r="AP1" s="21" t="s">
        <v>134</v>
      </c>
      <c r="AQ1" s="21" t="s">
        <v>135</v>
      </c>
      <c r="AR1" s="21" t="s">
        <v>136</v>
      </c>
      <c r="AS1" s="21" t="s">
        <v>137</v>
      </c>
      <c r="AT1" s="21" t="s">
        <v>138</v>
      </c>
      <c r="AU1" s="21" t="s">
        <v>139</v>
      </c>
      <c r="AV1" s="21" t="s">
        <v>139</v>
      </c>
      <c r="AW1" s="21" t="s">
        <v>140</v>
      </c>
      <c r="AX1" s="21" t="s">
        <v>140</v>
      </c>
      <c r="AY1" s="21" t="s">
        <v>46</v>
      </c>
      <c r="AZ1" s="21" t="s">
        <v>46</v>
      </c>
      <c r="BA1" s="21" t="s">
        <v>145</v>
      </c>
      <c r="BB1" s="21" t="s">
        <v>146</v>
      </c>
      <c r="BC1" s="21" t="s">
        <v>147</v>
      </c>
      <c r="BD1" s="20"/>
    </row>
    <row r="2" spans="1:56" x14ac:dyDescent="0.25">
      <c r="A2" s="20" t="s">
        <v>0</v>
      </c>
      <c r="B2" s="20" t="s">
        <v>1</v>
      </c>
      <c r="C2" s="22" t="s">
        <v>49</v>
      </c>
      <c r="D2" s="22" t="s">
        <v>50</v>
      </c>
      <c r="E2" s="22" t="s">
        <v>29</v>
      </c>
      <c r="F2" s="22" t="s">
        <v>30</v>
      </c>
      <c r="G2" s="22" t="s">
        <v>52</v>
      </c>
      <c r="H2" s="22" t="s">
        <v>53</v>
      </c>
      <c r="I2" s="22">
        <v>4</v>
      </c>
      <c r="J2" s="22">
        <v>5</v>
      </c>
      <c r="K2" s="22" t="s">
        <v>5</v>
      </c>
      <c r="L2" s="22" t="s">
        <v>105</v>
      </c>
      <c r="M2" s="22" t="s">
        <v>106</v>
      </c>
      <c r="N2" s="22" t="s">
        <v>24</v>
      </c>
      <c r="O2" s="22" t="s">
        <v>25</v>
      </c>
      <c r="P2" s="22" t="s">
        <v>19</v>
      </c>
      <c r="Q2" s="22" t="s">
        <v>20</v>
      </c>
      <c r="R2" s="22">
        <v>9</v>
      </c>
      <c r="S2" s="22" t="s">
        <v>31</v>
      </c>
      <c r="T2" s="22" t="s">
        <v>32</v>
      </c>
      <c r="U2" s="22" t="s">
        <v>33</v>
      </c>
      <c r="V2" s="22" t="s">
        <v>107</v>
      </c>
      <c r="W2" s="22" t="s">
        <v>108</v>
      </c>
      <c r="X2" s="22">
        <v>11</v>
      </c>
      <c r="Y2" s="22" t="s">
        <v>109</v>
      </c>
      <c r="Z2" s="22" t="s">
        <v>110</v>
      </c>
      <c r="AA2" s="22" t="s">
        <v>34</v>
      </c>
      <c r="AB2" s="22" t="s">
        <v>35</v>
      </c>
      <c r="AC2" s="22" t="s">
        <v>111</v>
      </c>
      <c r="AD2" s="22" t="s">
        <v>112</v>
      </c>
      <c r="AE2" s="22" t="s">
        <v>113</v>
      </c>
      <c r="AF2" s="22" t="s">
        <v>64</v>
      </c>
      <c r="AG2" s="22" t="s">
        <v>65</v>
      </c>
      <c r="AH2" s="22" t="s">
        <v>114</v>
      </c>
      <c r="AI2" s="22">
        <v>15</v>
      </c>
      <c r="AJ2" s="22" t="s">
        <v>23</v>
      </c>
      <c r="AK2" s="22" t="s">
        <v>115</v>
      </c>
      <c r="AL2" s="22" t="s">
        <v>116</v>
      </c>
      <c r="AM2" s="22" t="s">
        <v>26</v>
      </c>
      <c r="AN2" s="22" t="s">
        <v>27</v>
      </c>
      <c r="AO2" s="22" t="s">
        <v>66</v>
      </c>
      <c r="AP2" s="22" t="s">
        <v>67</v>
      </c>
      <c r="AQ2" s="22" t="s">
        <v>69</v>
      </c>
      <c r="AR2" s="22" t="s">
        <v>70</v>
      </c>
      <c r="AS2" s="22">
        <v>20</v>
      </c>
      <c r="AT2" s="22">
        <v>21</v>
      </c>
      <c r="AU2" s="22" t="s">
        <v>77</v>
      </c>
      <c r="AV2" s="22" t="s">
        <v>78</v>
      </c>
      <c r="AW2" s="22" t="s">
        <v>79</v>
      </c>
      <c r="AX2" s="22" t="s">
        <v>80</v>
      </c>
      <c r="AY2" s="22" t="s">
        <v>81</v>
      </c>
      <c r="AZ2" s="22" t="s">
        <v>82</v>
      </c>
      <c r="BA2" s="22">
        <v>25</v>
      </c>
      <c r="BB2" s="22">
        <v>26</v>
      </c>
      <c r="BC2" s="22">
        <v>27</v>
      </c>
      <c r="BD2" s="22" t="s">
        <v>4</v>
      </c>
    </row>
    <row r="3" spans="1:56" x14ac:dyDescent="0.25">
      <c r="A3" s="20"/>
      <c r="B3" s="20"/>
      <c r="C3" s="22">
        <v>1</v>
      </c>
      <c r="D3" s="22">
        <v>2</v>
      </c>
      <c r="E3" s="22">
        <v>1</v>
      </c>
      <c r="F3" s="22">
        <v>1</v>
      </c>
      <c r="G3" s="22">
        <v>3</v>
      </c>
      <c r="H3" s="22">
        <v>1</v>
      </c>
      <c r="I3" s="22">
        <v>2</v>
      </c>
      <c r="J3" s="22">
        <v>3</v>
      </c>
      <c r="K3" s="22">
        <v>2</v>
      </c>
      <c r="L3" s="22">
        <v>1</v>
      </c>
      <c r="M3" s="22">
        <v>2</v>
      </c>
      <c r="N3" s="22">
        <v>1</v>
      </c>
      <c r="O3" s="22">
        <v>2</v>
      </c>
      <c r="P3" s="22">
        <v>3</v>
      </c>
      <c r="Q3" s="22">
        <v>2</v>
      </c>
      <c r="R3" s="22">
        <v>3</v>
      </c>
      <c r="S3" s="22">
        <v>1</v>
      </c>
      <c r="T3" s="22">
        <v>1</v>
      </c>
      <c r="U3" s="22">
        <v>2</v>
      </c>
      <c r="V3" s="22">
        <v>1</v>
      </c>
      <c r="W3" s="22">
        <v>1</v>
      </c>
      <c r="X3" s="22">
        <v>4</v>
      </c>
      <c r="Y3" s="22">
        <v>2</v>
      </c>
      <c r="Z3" s="22">
        <v>2</v>
      </c>
      <c r="AA3" s="22">
        <v>2</v>
      </c>
      <c r="AB3" s="22">
        <v>3</v>
      </c>
      <c r="AC3" s="22">
        <v>2</v>
      </c>
      <c r="AD3" s="22">
        <v>3</v>
      </c>
      <c r="AE3" s="22">
        <v>2</v>
      </c>
      <c r="AF3" s="22">
        <v>1</v>
      </c>
      <c r="AG3" s="22">
        <v>1</v>
      </c>
      <c r="AH3" s="22">
        <v>3</v>
      </c>
      <c r="AI3" s="22">
        <v>4</v>
      </c>
      <c r="AJ3" s="22">
        <v>1</v>
      </c>
      <c r="AK3" s="22">
        <v>1</v>
      </c>
      <c r="AL3" s="22">
        <v>1</v>
      </c>
      <c r="AM3" s="22">
        <v>3</v>
      </c>
      <c r="AN3" s="22">
        <v>3</v>
      </c>
      <c r="AO3" s="22">
        <v>3</v>
      </c>
      <c r="AP3" s="22">
        <v>2</v>
      </c>
      <c r="AQ3" s="22">
        <v>2</v>
      </c>
      <c r="AR3" s="22">
        <v>1</v>
      </c>
      <c r="AS3" s="22">
        <v>3</v>
      </c>
      <c r="AT3" s="22">
        <v>3</v>
      </c>
      <c r="AU3" s="22">
        <v>1</v>
      </c>
      <c r="AV3" s="22">
        <v>3</v>
      </c>
      <c r="AW3" s="22">
        <v>1</v>
      </c>
      <c r="AX3" s="22">
        <v>3</v>
      </c>
      <c r="AY3" s="22">
        <v>2</v>
      </c>
      <c r="AZ3" s="22">
        <v>2</v>
      </c>
      <c r="BA3" s="22">
        <v>1</v>
      </c>
      <c r="BB3" s="22">
        <v>2</v>
      </c>
      <c r="BC3" s="22">
        <v>3</v>
      </c>
      <c r="BD3" s="22">
        <f>SUM(C3:BC3)</f>
        <v>106</v>
      </c>
    </row>
    <row r="4" spans="1:56" x14ac:dyDescent="0.25">
      <c r="A4" s="20">
        <f>'Paper 1'!A4</f>
        <v>0</v>
      </c>
      <c r="B4" s="20">
        <f>'Paper 1'!B4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2">
        <f t="shared" ref="BD4:BD33" si="0">SUM(C4:BC4)</f>
        <v>0</v>
      </c>
    </row>
    <row r="5" spans="1:56" x14ac:dyDescent="0.25">
      <c r="A5" s="20">
        <f>'Paper 1'!A5</f>
        <v>0</v>
      </c>
      <c r="B5" s="20">
        <f>'Paper 1'!B5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2">
        <f t="shared" si="0"/>
        <v>0</v>
      </c>
    </row>
    <row r="6" spans="1:56" x14ac:dyDescent="0.25">
      <c r="A6" s="20">
        <f>'Paper 1'!A6</f>
        <v>0</v>
      </c>
      <c r="B6" s="20">
        <f>'Paper 1'!B6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2">
        <f t="shared" si="0"/>
        <v>0</v>
      </c>
    </row>
    <row r="7" spans="1:56" x14ac:dyDescent="0.25">
      <c r="A7" s="20">
        <f>'Paper 1'!A7</f>
        <v>0</v>
      </c>
      <c r="B7" s="20">
        <f>'Paper 1'!B7</f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2">
        <f t="shared" si="0"/>
        <v>0</v>
      </c>
    </row>
    <row r="8" spans="1:56" x14ac:dyDescent="0.25">
      <c r="A8" s="20">
        <f>'Paper 1'!A8</f>
        <v>0</v>
      </c>
      <c r="B8" s="20">
        <f>'Paper 1'!B8</f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2">
        <f t="shared" si="0"/>
        <v>0</v>
      </c>
    </row>
    <row r="9" spans="1:56" x14ac:dyDescent="0.25">
      <c r="A9" s="20">
        <f>'Paper 1'!A9</f>
        <v>0</v>
      </c>
      <c r="B9" s="20">
        <f>'Paper 1'!B9</f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2">
        <f t="shared" si="0"/>
        <v>0</v>
      </c>
    </row>
    <row r="10" spans="1:56" x14ac:dyDescent="0.25">
      <c r="A10" s="20">
        <f>'Paper 1'!A10</f>
        <v>0</v>
      </c>
      <c r="B10" s="20">
        <f>'Paper 1'!B10</f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2">
        <f t="shared" si="0"/>
        <v>0</v>
      </c>
    </row>
    <row r="11" spans="1:56" x14ac:dyDescent="0.25">
      <c r="A11" s="20">
        <f>'Paper 1'!A11</f>
        <v>0</v>
      </c>
      <c r="B11" s="20">
        <f>'Paper 1'!B11</f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2">
        <f t="shared" si="0"/>
        <v>0</v>
      </c>
    </row>
    <row r="12" spans="1:56" x14ac:dyDescent="0.25">
      <c r="A12" s="20">
        <f>'Paper 1'!A12</f>
        <v>0</v>
      </c>
      <c r="B12" s="20">
        <f>'Paper 1'!B12</f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2">
        <f t="shared" si="0"/>
        <v>0</v>
      </c>
    </row>
    <row r="13" spans="1:56" x14ac:dyDescent="0.25">
      <c r="A13" s="20">
        <f>'Paper 1'!A13</f>
        <v>0</v>
      </c>
      <c r="B13" s="20">
        <f>'Paper 1'!B13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2">
        <f t="shared" si="0"/>
        <v>0</v>
      </c>
    </row>
    <row r="14" spans="1:56" x14ac:dyDescent="0.25">
      <c r="A14" s="20">
        <f>'Paper 1'!A14</f>
        <v>0</v>
      </c>
      <c r="B14" s="20">
        <f>'Paper 1'!B14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2">
        <f t="shared" si="0"/>
        <v>0</v>
      </c>
    </row>
    <row r="15" spans="1:56" x14ac:dyDescent="0.25">
      <c r="A15" s="20">
        <f>'Paper 1'!A15</f>
        <v>0</v>
      </c>
      <c r="B15" s="20">
        <f>'Paper 1'!B15</f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2">
        <f t="shared" si="0"/>
        <v>0</v>
      </c>
    </row>
    <row r="16" spans="1:56" x14ac:dyDescent="0.25">
      <c r="A16" s="20">
        <f>'Paper 1'!A16</f>
        <v>0</v>
      </c>
      <c r="B16" s="20">
        <f>'Paper 1'!B16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2">
        <f t="shared" si="0"/>
        <v>0</v>
      </c>
    </row>
    <row r="17" spans="1:56" x14ac:dyDescent="0.25">
      <c r="A17" s="20">
        <f>'Paper 1'!A17</f>
        <v>0</v>
      </c>
      <c r="B17" s="20">
        <f>'Paper 1'!B17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2">
        <f t="shared" si="0"/>
        <v>0</v>
      </c>
    </row>
    <row r="18" spans="1:56" x14ac:dyDescent="0.25">
      <c r="A18" s="20">
        <f>'Paper 1'!A18</f>
        <v>0</v>
      </c>
      <c r="B18" s="20">
        <f>'Paper 1'!B18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2">
        <f t="shared" si="0"/>
        <v>0</v>
      </c>
    </row>
    <row r="19" spans="1:56" x14ac:dyDescent="0.25">
      <c r="A19" s="20">
        <f>'Paper 1'!A19</f>
        <v>0</v>
      </c>
      <c r="B19" s="20">
        <f>'Paper 1'!B19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2">
        <f t="shared" si="0"/>
        <v>0</v>
      </c>
    </row>
    <row r="20" spans="1:56" x14ac:dyDescent="0.25">
      <c r="A20" s="20">
        <f>'Paper 1'!A20</f>
        <v>0</v>
      </c>
      <c r="B20" s="20">
        <f>'Paper 1'!B20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2">
        <f t="shared" si="0"/>
        <v>0</v>
      </c>
    </row>
    <row r="21" spans="1:56" x14ac:dyDescent="0.25">
      <c r="A21" s="20">
        <f>'Paper 1'!A21</f>
        <v>0</v>
      </c>
      <c r="B21" s="20">
        <f>'Paper 1'!B21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2">
        <f t="shared" si="0"/>
        <v>0</v>
      </c>
    </row>
    <row r="22" spans="1:56" x14ac:dyDescent="0.25">
      <c r="A22" s="20">
        <f>'Paper 1'!A22</f>
        <v>0</v>
      </c>
      <c r="B22" s="20">
        <f>'Paper 1'!B22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2">
        <f t="shared" si="0"/>
        <v>0</v>
      </c>
    </row>
    <row r="23" spans="1:56" x14ac:dyDescent="0.25">
      <c r="A23" s="20">
        <f>'Paper 1'!A23</f>
        <v>0</v>
      </c>
      <c r="B23" s="20">
        <f>'Paper 1'!B23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2">
        <f t="shared" si="0"/>
        <v>0</v>
      </c>
    </row>
    <row r="24" spans="1:56" x14ac:dyDescent="0.25">
      <c r="A24" s="20">
        <f>'Paper 1'!A24</f>
        <v>0</v>
      </c>
      <c r="B24" s="20">
        <f>'Paper 1'!B24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2">
        <f t="shared" si="0"/>
        <v>0</v>
      </c>
    </row>
    <row r="25" spans="1:56" x14ac:dyDescent="0.25">
      <c r="A25" s="20">
        <f>'Paper 1'!A25</f>
        <v>0</v>
      </c>
      <c r="B25" s="20">
        <f>'Paper 1'!B25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2">
        <f t="shared" si="0"/>
        <v>0</v>
      </c>
    </row>
    <row r="26" spans="1:56" x14ac:dyDescent="0.25">
      <c r="A26" s="20">
        <f>'Paper 1'!A26</f>
        <v>0</v>
      </c>
      <c r="B26" s="20">
        <f>'Paper 1'!B26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2">
        <f t="shared" si="0"/>
        <v>0</v>
      </c>
    </row>
    <row r="27" spans="1:56" x14ac:dyDescent="0.25">
      <c r="A27" s="20">
        <f>'Paper 1'!A27</f>
        <v>0</v>
      </c>
      <c r="B27" s="20">
        <f>'Paper 1'!B27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D27" s="22">
        <f t="shared" si="0"/>
        <v>0</v>
      </c>
    </row>
    <row r="28" spans="1:56" x14ac:dyDescent="0.25">
      <c r="A28" s="20">
        <f>'Paper 1'!A28</f>
        <v>0</v>
      </c>
      <c r="B28" s="20">
        <f>'Paper 1'!B28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2">
        <f t="shared" si="0"/>
        <v>0</v>
      </c>
    </row>
    <row r="29" spans="1:56" x14ac:dyDescent="0.25">
      <c r="A29" s="20">
        <f>'Paper 1'!A29</f>
        <v>0</v>
      </c>
      <c r="B29" s="20">
        <f>'Paper 1'!B29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D29" s="22">
        <f t="shared" si="0"/>
        <v>0</v>
      </c>
    </row>
    <row r="30" spans="1:56" x14ac:dyDescent="0.25">
      <c r="A30" s="20">
        <f>'Paper 1'!A30</f>
        <v>0</v>
      </c>
      <c r="B30" s="20">
        <f>'Paper 1'!B30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D30" s="22">
        <f t="shared" si="0"/>
        <v>0</v>
      </c>
    </row>
    <row r="31" spans="1:56" x14ac:dyDescent="0.25">
      <c r="A31" s="20">
        <f>'Paper 1'!A31</f>
        <v>0</v>
      </c>
      <c r="B31" s="20">
        <f>'Paper 1'!B31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D31" s="22">
        <f t="shared" si="0"/>
        <v>0</v>
      </c>
    </row>
    <row r="32" spans="1:56" x14ac:dyDescent="0.25">
      <c r="A32" s="20">
        <f>'Paper 1'!A32</f>
        <v>0</v>
      </c>
      <c r="B32" s="20">
        <f>'Paper 1'!B32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D32" s="22">
        <f t="shared" si="0"/>
        <v>0</v>
      </c>
    </row>
    <row r="33" spans="1:56" x14ac:dyDescent="0.25">
      <c r="A33" s="20">
        <f>'Paper 1'!A33</f>
        <v>0</v>
      </c>
      <c r="B33" s="20">
        <f>'Paper 1'!B33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D33" s="22">
        <f t="shared" si="0"/>
        <v>0</v>
      </c>
    </row>
    <row r="34" spans="1:56" x14ac:dyDescent="0.25">
      <c r="A34" s="20"/>
      <c r="B34" s="20"/>
      <c r="C34" s="20" t="e">
        <f t="shared" ref="C34:BC34" si="1">((SUM(C4:C33)/COUNT(C4:C33))/C3)*100</f>
        <v>#DIV/0!</v>
      </c>
      <c r="D34" s="20" t="e">
        <f t="shared" si="1"/>
        <v>#DIV/0!</v>
      </c>
      <c r="E34" s="20" t="e">
        <f t="shared" si="1"/>
        <v>#DIV/0!</v>
      </c>
      <c r="F34" s="20" t="e">
        <f t="shared" si="1"/>
        <v>#DIV/0!</v>
      </c>
      <c r="G34" s="20" t="e">
        <f t="shared" si="1"/>
        <v>#DIV/0!</v>
      </c>
      <c r="H34" s="20" t="e">
        <f t="shared" si="1"/>
        <v>#DIV/0!</v>
      </c>
      <c r="I34" s="20" t="e">
        <f t="shared" si="1"/>
        <v>#DIV/0!</v>
      </c>
      <c r="J34" s="20" t="e">
        <f t="shared" si="1"/>
        <v>#DIV/0!</v>
      </c>
      <c r="K34" s="20" t="e">
        <f t="shared" si="1"/>
        <v>#DIV/0!</v>
      </c>
      <c r="L34" s="20" t="e">
        <f t="shared" si="1"/>
        <v>#DIV/0!</v>
      </c>
      <c r="M34" s="20" t="e">
        <f t="shared" si="1"/>
        <v>#DIV/0!</v>
      </c>
      <c r="N34" s="20" t="e">
        <f t="shared" si="1"/>
        <v>#DIV/0!</v>
      </c>
      <c r="O34" s="20" t="e">
        <f t="shared" si="1"/>
        <v>#DIV/0!</v>
      </c>
      <c r="P34" s="20" t="e">
        <f t="shared" si="1"/>
        <v>#DIV/0!</v>
      </c>
      <c r="Q34" s="20" t="e">
        <f t="shared" si="1"/>
        <v>#DIV/0!</v>
      </c>
      <c r="R34" s="20" t="e">
        <f t="shared" si="1"/>
        <v>#DIV/0!</v>
      </c>
      <c r="S34" s="20" t="e">
        <f t="shared" si="1"/>
        <v>#DIV/0!</v>
      </c>
      <c r="T34" s="20" t="e">
        <f t="shared" si="1"/>
        <v>#DIV/0!</v>
      </c>
      <c r="U34" s="20" t="e">
        <f t="shared" si="1"/>
        <v>#DIV/0!</v>
      </c>
      <c r="V34" s="20" t="e">
        <f t="shared" si="1"/>
        <v>#DIV/0!</v>
      </c>
      <c r="W34" s="20" t="e">
        <f t="shared" si="1"/>
        <v>#DIV/0!</v>
      </c>
      <c r="X34" s="20" t="e">
        <f t="shared" si="1"/>
        <v>#DIV/0!</v>
      </c>
      <c r="Y34" s="20" t="e">
        <f t="shared" si="1"/>
        <v>#DIV/0!</v>
      </c>
      <c r="Z34" s="20" t="e">
        <f t="shared" si="1"/>
        <v>#DIV/0!</v>
      </c>
      <c r="AA34" s="20" t="e">
        <f t="shared" si="1"/>
        <v>#DIV/0!</v>
      </c>
      <c r="AB34" s="20" t="e">
        <f t="shared" si="1"/>
        <v>#DIV/0!</v>
      </c>
      <c r="AC34" s="20" t="e">
        <f t="shared" si="1"/>
        <v>#DIV/0!</v>
      </c>
      <c r="AD34" s="20" t="e">
        <f t="shared" si="1"/>
        <v>#DIV/0!</v>
      </c>
      <c r="AE34" s="20" t="e">
        <f t="shared" si="1"/>
        <v>#DIV/0!</v>
      </c>
      <c r="AF34" s="20" t="e">
        <f t="shared" si="1"/>
        <v>#DIV/0!</v>
      </c>
      <c r="AG34" s="20" t="e">
        <f t="shared" si="1"/>
        <v>#DIV/0!</v>
      </c>
      <c r="AH34" s="20" t="e">
        <f t="shared" si="1"/>
        <v>#DIV/0!</v>
      </c>
      <c r="AI34" s="20" t="e">
        <f t="shared" si="1"/>
        <v>#DIV/0!</v>
      </c>
      <c r="AJ34" s="20" t="e">
        <f t="shared" si="1"/>
        <v>#DIV/0!</v>
      </c>
      <c r="AK34" s="20" t="e">
        <f t="shared" si="1"/>
        <v>#DIV/0!</v>
      </c>
      <c r="AL34" s="20" t="e">
        <f t="shared" si="1"/>
        <v>#DIV/0!</v>
      </c>
      <c r="AM34" s="20" t="e">
        <f t="shared" si="1"/>
        <v>#DIV/0!</v>
      </c>
      <c r="AN34" s="20" t="e">
        <f t="shared" si="1"/>
        <v>#DIV/0!</v>
      </c>
      <c r="AO34" s="20" t="e">
        <f t="shared" si="1"/>
        <v>#DIV/0!</v>
      </c>
      <c r="AP34" s="20" t="e">
        <f t="shared" si="1"/>
        <v>#DIV/0!</v>
      </c>
      <c r="AQ34" s="20" t="e">
        <f t="shared" si="1"/>
        <v>#DIV/0!</v>
      </c>
      <c r="AR34" s="20" t="e">
        <f t="shared" si="1"/>
        <v>#DIV/0!</v>
      </c>
      <c r="AS34" s="20" t="e">
        <f t="shared" si="1"/>
        <v>#DIV/0!</v>
      </c>
      <c r="AT34" s="20" t="e">
        <f t="shared" si="1"/>
        <v>#DIV/0!</v>
      </c>
      <c r="AU34" s="20" t="e">
        <f t="shared" si="1"/>
        <v>#DIV/0!</v>
      </c>
      <c r="AV34" s="20" t="e">
        <f t="shared" si="1"/>
        <v>#DIV/0!</v>
      </c>
      <c r="AW34" s="20" t="e">
        <f t="shared" si="1"/>
        <v>#DIV/0!</v>
      </c>
      <c r="AX34" s="20" t="e">
        <f t="shared" si="1"/>
        <v>#DIV/0!</v>
      </c>
      <c r="AY34" s="20" t="e">
        <f t="shared" si="1"/>
        <v>#DIV/0!</v>
      </c>
      <c r="AZ34" s="20" t="e">
        <f t="shared" si="1"/>
        <v>#DIV/0!</v>
      </c>
      <c r="BA34" s="20" t="e">
        <f t="shared" si="1"/>
        <v>#DIV/0!</v>
      </c>
      <c r="BB34" s="20" t="e">
        <f t="shared" si="1"/>
        <v>#DIV/0!</v>
      </c>
      <c r="BC34" s="20" t="e">
        <f t="shared" si="1"/>
        <v>#DIV/0!</v>
      </c>
      <c r="BD34" s="22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63" zoomScaleNormal="63" workbookViewId="0">
      <selection activeCell="R12" sqref="R12"/>
    </sheetView>
  </sheetViews>
  <sheetFormatPr defaultRowHeight="15" x14ac:dyDescent="0.25"/>
  <cols>
    <col min="1" max="1" width="19" style="1" bestFit="1" customWidth="1"/>
    <col min="2" max="2" width="12.85546875" style="1" bestFit="1" customWidth="1"/>
    <col min="3" max="55" width="4.28515625" style="1" customWidth="1"/>
    <col min="56" max="16384" width="9.140625" style="1"/>
  </cols>
  <sheetData>
    <row r="1" spans="1:56" ht="260.25" customHeight="1" x14ac:dyDescent="0.25">
      <c r="A1" s="20"/>
      <c r="B1" s="20"/>
      <c r="C1" s="21" t="s">
        <v>117</v>
      </c>
      <c r="D1" s="21" t="s">
        <v>117</v>
      </c>
      <c r="E1" s="21" t="s">
        <v>48</v>
      </c>
      <c r="F1" s="21" t="s">
        <v>48</v>
      </c>
      <c r="G1" s="21" t="s">
        <v>44</v>
      </c>
      <c r="H1" s="21" t="s">
        <v>44</v>
      </c>
      <c r="I1" s="21" t="s">
        <v>118</v>
      </c>
      <c r="J1" s="21" t="s">
        <v>119</v>
      </c>
      <c r="K1" s="21" t="s">
        <v>120</v>
      </c>
      <c r="L1" s="21" t="s">
        <v>121</v>
      </c>
      <c r="M1" s="21" t="s">
        <v>122</v>
      </c>
      <c r="N1" s="21" t="s">
        <v>38</v>
      </c>
      <c r="O1" s="21" t="s">
        <v>38</v>
      </c>
      <c r="P1" s="21" t="s">
        <v>123</v>
      </c>
      <c r="Q1" s="21" t="s">
        <v>37</v>
      </c>
      <c r="R1" s="21" t="s">
        <v>124</v>
      </c>
      <c r="S1" s="21" t="s">
        <v>125</v>
      </c>
      <c r="T1" s="21" t="s">
        <v>125</v>
      </c>
      <c r="U1" s="21" t="s">
        <v>125</v>
      </c>
      <c r="V1" s="21" t="s">
        <v>125</v>
      </c>
      <c r="W1" s="21" t="s">
        <v>125</v>
      </c>
      <c r="X1" s="21" t="s">
        <v>126</v>
      </c>
      <c r="Y1" s="21" t="s">
        <v>127</v>
      </c>
      <c r="Z1" s="21" t="s">
        <v>127</v>
      </c>
      <c r="AA1" s="21" t="s">
        <v>90</v>
      </c>
      <c r="AB1" s="21" t="s">
        <v>97</v>
      </c>
      <c r="AC1" s="21" t="s">
        <v>42</v>
      </c>
      <c r="AD1" s="21" t="s">
        <v>42</v>
      </c>
      <c r="AE1" s="21" t="s">
        <v>42</v>
      </c>
      <c r="AF1" s="21" t="s">
        <v>128</v>
      </c>
      <c r="AG1" s="21" t="s">
        <v>128</v>
      </c>
      <c r="AH1" s="21" t="s">
        <v>129</v>
      </c>
      <c r="AI1" s="21" t="s">
        <v>40</v>
      </c>
      <c r="AJ1" s="21" t="s">
        <v>130</v>
      </c>
      <c r="AK1" s="21" t="s">
        <v>131</v>
      </c>
      <c r="AL1" s="21" t="s">
        <v>131</v>
      </c>
      <c r="AM1" s="21" t="s">
        <v>132</v>
      </c>
      <c r="AN1" s="21" t="s">
        <v>133</v>
      </c>
      <c r="AO1" s="21" t="s">
        <v>134</v>
      </c>
      <c r="AP1" s="21" t="s">
        <v>134</v>
      </c>
      <c r="AQ1" s="21" t="s">
        <v>135</v>
      </c>
      <c r="AR1" s="21" t="s">
        <v>136</v>
      </c>
      <c r="AS1" s="21" t="s">
        <v>137</v>
      </c>
      <c r="AT1" s="21" t="s">
        <v>138</v>
      </c>
      <c r="AU1" s="21" t="s">
        <v>139</v>
      </c>
      <c r="AV1" s="21" t="s">
        <v>139</v>
      </c>
      <c r="AW1" s="21" t="s">
        <v>140</v>
      </c>
      <c r="AX1" s="21" t="s">
        <v>140</v>
      </c>
      <c r="AY1" s="21" t="s">
        <v>46</v>
      </c>
      <c r="AZ1" s="21" t="s">
        <v>46</v>
      </c>
      <c r="BA1" s="21" t="s">
        <v>148</v>
      </c>
      <c r="BB1" s="21" t="s">
        <v>149</v>
      </c>
      <c r="BC1" s="21" t="s">
        <v>150</v>
      </c>
      <c r="BD1" s="20"/>
    </row>
    <row r="2" spans="1:56" x14ac:dyDescent="0.25">
      <c r="A2" s="20" t="s">
        <v>0</v>
      </c>
      <c r="B2" s="20" t="s">
        <v>1</v>
      </c>
      <c r="C2" s="22" t="s">
        <v>49</v>
      </c>
      <c r="D2" s="22" t="s">
        <v>50</v>
      </c>
      <c r="E2" s="22" t="s">
        <v>29</v>
      </c>
      <c r="F2" s="22" t="s">
        <v>30</v>
      </c>
      <c r="G2" s="22" t="s">
        <v>52</v>
      </c>
      <c r="H2" s="22" t="s">
        <v>53</v>
      </c>
      <c r="I2" s="22">
        <v>4</v>
      </c>
      <c r="J2" s="22">
        <v>5</v>
      </c>
      <c r="K2" s="22" t="s">
        <v>5</v>
      </c>
      <c r="L2" s="22" t="s">
        <v>105</v>
      </c>
      <c r="M2" s="22" t="s">
        <v>106</v>
      </c>
      <c r="N2" s="22" t="s">
        <v>24</v>
      </c>
      <c r="O2" s="22" t="s">
        <v>25</v>
      </c>
      <c r="P2" s="22" t="s">
        <v>19</v>
      </c>
      <c r="Q2" s="22" t="s">
        <v>20</v>
      </c>
      <c r="R2" s="22">
        <v>9</v>
      </c>
      <c r="S2" s="22" t="s">
        <v>31</v>
      </c>
      <c r="T2" s="22" t="s">
        <v>32</v>
      </c>
      <c r="U2" s="22" t="s">
        <v>33</v>
      </c>
      <c r="V2" s="22" t="s">
        <v>107</v>
      </c>
      <c r="W2" s="22" t="s">
        <v>108</v>
      </c>
      <c r="X2" s="22">
        <v>11</v>
      </c>
      <c r="Y2" s="22" t="s">
        <v>109</v>
      </c>
      <c r="Z2" s="22" t="s">
        <v>110</v>
      </c>
      <c r="AA2" s="22" t="s">
        <v>34</v>
      </c>
      <c r="AB2" s="22" t="s">
        <v>35</v>
      </c>
      <c r="AC2" s="22" t="s">
        <v>111</v>
      </c>
      <c r="AD2" s="22" t="s">
        <v>112</v>
      </c>
      <c r="AE2" s="22" t="s">
        <v>113</v>
      </c>
      <c r="AF2" s="22" t="s">
        <v>64</v>
      </c>
      <c r="AG2" s="22" t="s">
        <v>65</v>
      </c>
      <c r="AH2" s="22" t="s">
        <v>114</v>
      </c>
      <c r="AI2" s="22">
        <v>15</v>
      </c>
      <c r="AJ2" s="22" t="s">
        <v>23</v>
      </c>
      <c r="AK2" s="22" t="s">
        <v>115</v>
      </c>
      <c r="AL2" s="22" t="s">
        <v>116</v>
      </c>
      <c r="AM2" s="22" t="s">
        <v>26</v>
      </c>
      <c r="AN2" s="22" t="s">
        <v>27</v>
      </c>
      <c r="AO2" s="22" t="s">
        <v>66</v>
      </c>
      <c r="AP2" s="22" t="s">
        <v>67</v>
      </c>
      <c r="AQ2" s="22" t="s">
        <v>69</v>
      </c>
      <c r="AR2" s="22" t="s">
        <v>70</v>
      </c>
      <c r="AS2" s="22">
        <v>20</v>
      </c>
      <c r="AT2" s="22">
        <v>21</v>
      </c>
      <c r="AU2" s="22" t="s">
        <v>77</v>
      </c>
      <c r="AV2" s="22" t="s">
        <v>78</v>
      </c>
      <c r="AW2" s="22" t="s">
        <v>79</v>
      </c>
      <c r="AX2" s="22" t="s">
        <v>80</v>
      </c>
      <c r="AY2" s="22" t="s">
        <v>81</v>
      </c>
      <c r="AZ2" s="22" t="s">
        <v>82</v>
      </c>
      <c r="BA2" s="22">
        <v>25</v>
      </c>
      <c r="BB2" s="22">
        <v>26</v>
      </c>
      <c r="BC2" s="22">
        <v>27</v>
      </c>
      <c r="BD2" s="22" t="s">
        <v>4</v>
      </c>
    </row>
    <row r="3" spans="1:56" x14ac:dyDescent="0.25">
      <c r="A3" s="20"/>
      <c r="B3" s="20"/>
      <c r="C3" s="22">
        <v>1</v>
      </c>
      <c r="D3" s="22">
        <v>1</v>
      </c>
      <c r="E3" s="22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2">
        <v>1</v>
      </c>
      <c r="L3" s="22">
        <v>1</v>
      </c>
      <c r="M3" s="22">
        <v>1</v>
      </c>
      <c r="N3" s="22">
        <v>1</v>
      </c>
      <c r="O3" s="22">
        <v>1</v>
      </c>
      <c r="P3" s="22">
        <v>1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22">
        <v>1</v>
      </c>
      <c r="W3" s="22">
        <v>1</v>
      </c>
      <c r="X3" s="22">
        <v>1</v>
      </c>
      <c r="Y3" s="22">
        <v>1</v>
      </c>
      <c r="Z3" s="22">
        <v>1</v>
      </c>
      <c r="AA3" s="22">
        <v>1</v>
      </c>
      <c r="AB3" s="22">
        <v>1</v>
      </c>
      <c r="AC3" s="22">
        <v>1</v>
      </c>
      <c r="AD3" s="22">
        <v>1</v>
      </c>
      <c r="AE3" s="22">
        <v>1</v>
      </c>
      <c r="AF3" s="22">
        <v>1</v>
      </c>
      <c r="AG3" s="22">
        <v>1</v>
      </c>
      <c r="AH3" s="22">
        <v>1</v>
      </c>
      <c r="AI3" s="22">
        <v>1</v>
      </c>
      <c r="AJ3" s="22">
        <v>1</v>
      </c>
      <c r="AK3" s="22">
        <v>1</v>
      </c>
      <c r="AL3" s="22">
        <v>1</v>
      </c>
      <c r="AM3" s="22">
        <v>1</v>
      </c>
      <c r="AN3" s="22">
        <v>1</v>
      </c>
      <c r="AO3" s="22">
        <v>1</v>
      </c>
      <c r="AP3" s="22">
        <v>1</v>
      </c>
      <c r="AQ3" s="22">
        <v>1</v>
      </c>
      <c r="AR3" s="22">
        <v>1</v>
      </c>
      <c r="AS3" s="22">
        <v>1</v>
      </c>
      <c r="AT3" s="22">
        <v>1</v>
      </c>
      <c r="AU3" s="22">
        <v>1</v>
      </c>
      <c r="AV3" s="22">
        <v>1</v>
      </c>
      <c r="AW3" s="22">
        <v>1</v>
      </c>
      <c r="AX3" s="22">
        <v>1</v>
      </c>
      <c r="AY3" s="22">
        <v>1</v>
      </c>
      <c r="AZ3" s="22">
        <v>1</v>
      </c>
      <c r="BA3" s="22">
        <v>1</v>
      </c>
      <c r="BB3" s="22">
        <v>1</v>
      </c>
      <c r="BC3" s="22">
        <v>1</v>
      </c>
      <c r="BD3" s="22">
        <f>SUM(C3:BC3)</f>
        <v>53</v>
      </c>
    </row>
    <row r="4" spans="1:56" x14ac:dyDescent="0.25">
      <c r="A4" s="20">
        <f>'Paper 1'!A4</f>
        <v>0</v>
      </c>
      <c r="B4" s="20">
        <f>'Paper 1'!B4</f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2">
        <f t="shared" ref="BD4:BD33" si="0">SUM(C4:BC4)</f>
        <v>0</v>
      </c>
    </row>
    <row r="5" spans="1:56" x14ac:dyDescent="0.25">
      <c r="A5" s="20">
        <f>'Paper 1'!A5</f>
        <v>0</v>
      </c>
      <c r="B5" s="20">
        <f>'Paper 1'!B5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2">
        <f t="shared" si="0"/>
        <v>0</v>
      </c>
    </row>
    <row r="6" spans="1:56" x14ac:dyDescent="0.25">
      <c r="A6" s="20">
        <f>'Paper 1'!A6</f>
        <v>0</v>
      </c>
      <c r="B6" s="20">
        <f>'Paper 1'!B6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2">
        <f t="shared" si="0"/>
        <v>0</v>
      </c>
    </row>
    <row r="7" spans="1:56" x14ac:dyDescent="0.25">
      <c r="A7" s="20">
        <f>'Paper 1'!A7</f>
        <v>0</v>
      </c>
      <c r="B7" s="20">
        <f>'Paper 1'!B7</f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2">
        <f t="shared" si="0"/>
        <v>0</v>
      </c>
    </row>
    <row r="8" spans="1:56" x14ac:dyDescent="0.25">
      <c r="A8" s="20">
        <f>'Paper 1'!A8</f>
        <v>0</v>
      </c>
      <c r="B8" s="20">
        <f>'Paper 1'!B8</f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2">
        <f t="shared" si="0"/>
        <v>0</v>
      </c>
    </row>
    <row r="9" spans="1:56" x14ac:dyDescent="0.25">
      <c r="A9" s="20">
        <f>'Paper 1'!A9</f>
        <v>0</v>
      </c>
      <c r="B9" s="20">
        <f>'Paper 1'!B9</f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2">
        <f t="shared" si="0"/>
        <v>0</v>
      </c>
    </row>
    <row r="10" spans="1:56" x14ac:dyDescent="0.25">
      <c r="A10" s="20">
        <f>'Paper 1'!A10</f>
        <v>0</v>
      </c>
      <c r="B10" s="20">
        <f>'Paper 1'!B10</f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2">
        <f t="shared" si="0"/>
        <v>0</v>
      </c>
    </row>
    <row r="11" spans="1:56" x14ac:dyDescent="0.25">
      <c r="A11" s="20">
        <f>'Paper 1'!A11</f>
        <v>0</v>
      </c>
      <c r="B11" s="20">
        <f>'Paper 1'!B11</f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2">
        <f t="shared" si="0"/>
        <v>0</v>
      </c>
    </row>
    <row r="12" spans="1:56" x14ac:dyDescent="0.25">
      <c r="A12" s="20">
        <f>'Paper 1'!A12</f>
        <v>0</v>
      </c>
      <c r="B12" s="20">
        <f>'Paper 1'!B12</f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2">
        <f t="shared" si="0"/>
        <v>0</v>
      </c>
    </row>
    <row r="13" spans="1:56" x14ac:dyDescent="0.25">
      <c r="A13" s="20">
        <f>'Paper 1'!A13</f>
        <v>0</v>
      </c>
      <c r="B13" s="20">
        <f>'Paper 1'!B13</f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2">
        <f t="shared" si="0"/>
        <v>0</v>
      </c>
    </row>
    <row r="14" spans="1:56" x14ac:dyDescent="0.25">
      <c r="A14" s="20">
        <f>'Paper 1'!A14</f>
        <v>0</v>
      </c>
      <c r="B14" s="20">
        <f>'Paper 1'!B14</f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2">
        <f t="shared" si="0"/>
        <v>0</v>
      </c>
    </row>
    <row r="15" spans="1:56" x14ac:dyDescent="0.25">
      <c r="A15" s="20">
        <f>'Paper 1'!A15</f>
        <v>0</v>
      </c>
      <c r="B15" s="20">
        <f>'Paper 1'!B15</f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2">
        <f t="shared" si="0"/>
        <v>0</v>
      </c>
    </row>
    <row r="16" spans="1:56" x14ac:dyDescent="0.25">
      <c r="A16" s="20">
        <f>'Paper 1'!A16</f>
        <v>0</v>
      </c>
      <c r="B16" s="20">
        <f>'Paper 1'!B16</f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2">
        <f t="shared" si="0"/>
        <v>0</v>
      </c>
    </row>
    <row r="17" spans="1:56" x14ac:dyDescent="0.25">
      <c r="A17" s="20">
        <f>'Paper 1'!A17</f>
        <v>0</v>
      </c>
      <c r="B17" s="20">
        <f>'Paper 1'!B17</f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2">
        <f t="shared" si="0"/>
        <v>0</v>
      </c>
    </row>
    <row r="18" spans="1:56" x14ac:dyDescent="0.25">
      <c r="A18" s="20">
        <f>'Paper 1'!A18</f>
        <v>0</v>
      </c>
      <c r="B18" s="20">
        <f>'Paper 1'!B18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2">
        <f t="shared" si="0"/>
        <v>0</v>
      </c>
    </row>
    <row r="19" spans="1:56" x14ac:dyDescent="0.25">
      <c r="A19" s="20">
        <f>'Paper 1'!A19</f>
        <v>0</v>
      </c>
      <c r="B19" s="20">
        <f>'Paper 1'!B19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2">
        <f t="shared" si="0"/>
        <v>0</v>
      </c>
    </row>
    <row r="20" spans="1:56" x14ac:dyDescent="0.25">
      <c r="A20" s="20">
        <f>'Paper 1'!A20</f>
        <v>0</v>
      </c>
      <c r="B20" s="20">
        <f>'Paper 1'!B20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2">
        <f t="shared" si="0"/>
        <v>0</v>
      </c>
    </row>
    <row r="21" spans="1:56" x14ac:dyDescent="0.25">
      <c r="A21" s="20">
        <f>'Paper 1'!A21</f>
        <v>0</v>
      </c>
      <c r="B21" s="20">
        <f>'Paper 1'!B21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2">
        <f t="shared" si="0"/>
        <v>0</v>
      </c>
    </row>
    <row r="22" spans="1:56" x14ac:dyDescent="0.25">
      <c r="A22" s="20">
        <f>'Paper 1'!A22</f>
        <v>0</v>
      </c>
      <c r="B22" s="20">
        <f>'Paper 1'!B22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2">
        <f t="shared" si="0"/>
        <v>0</v>
      </c>
    </row>
    <row r="23" spans="1:56" x14ac:dyDescent="0.25">
      <c r="A23" s="20">
        <f>'Paper 1'!A23</f>
        <v>0</v>
      </c>
      <c r="B23" s="20">
        <f>'Paper 1'!B23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2">
        <f t="shared" si="0"/>
        <v>0</v>
      </c>
    </row>
    <row r="24" spans="1:56" x14ac:dyDescent="0.25">
      <c r="A24" s="20">
        <f>'Paper 1'!A24</f>
        <v>0</v>
      </c>
      <c r="B24" s="20">
        <f>'Paper 1'!B24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2">
        <f t="shared" si="0"/>
        <v>0</v>
      </c>
    </row>
    <row r="25" spans="1:56" x14ac:dyDescent="0.25">
      <c r="A25" s="20">
        <f>'Paper 1'!A25</f>
        <v>0</v>
      </c>
      <c r="B25" s="20">
        <f>'Paper 1'!B25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2">
        <f t="shared" si="0"/>
        <v>0</v>
      </c>
    </row>
    <row r="26" spans="1:56" x14ac:dyDescent="0.25">
      <c r="A26" s="20">
        <f>'Paper 1'!A26</f>
        <v>0</v>
      </c>
      <c r="B26" s="20">
        <f>'Paper 1'!B26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2">
        <f t="shared" si="0"/>
        <v>0</v>
      </c>
    </row>
    <row r="27" spans="1:56" x14ac:dyDescent="0.25">
      <c r="A27" s="20">
        <f>'Paper 1'!A27</f>
        <v>0</v>
      </c>
      <c r="B27" s="20">
        <f>'Paper 1'!B27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D27" s="22">
        <f t="shared" si="0"/>
        <v>0</v>
      </c>
    </row>
    <row r="28" spans="1:56" x14ac:dyDescent="0.25">
      <c r="A28" s="20">
        <f>'Paper 1'!A28</f>
        <v>0</v>
      </c>
      <c r="B28" s="20">
        <f>'Paper 1'!B28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2">
        <f t="shared" si="0"/>
        <v>0</v>
      </c>
    </row>
    <row r="29" spans="1:56" x14ac:dyDescent="0.25">
      <c r="A29" s="20">
        <f>'Paper 1'!A29</f>
        <v>0</v>
      </c>
      <c r="B29" s="20">
        <f>'Paper 1'!B29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D29" s="22">
        <f t="shared" si="0"/>
        <v>0</v>
      </c>
    </row>
    <row r="30" spans="1:56" x14ac:dyDescent="0.25">
      <c r="A30" s="20">
        <f>'Paper 1'!A30</f>
        <v>0</v>
      </c>
      <c r="B30" s="20">
        <f>'Paper 1'!B30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D30" s="22">
        <f t="shared" si="0"/>
        <v>0</v>
      </c>
    </row>
    <row r="31" spans="1:56" x14ac:dyDescent="0.25">
      <c r="A31" s="20">
        <f>'Paper 1'!A31</f>
        <v>0</v>
      </c>
      <c r="B31" s="20">
        <f>'Paper 1'!B31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D31" s="22">
        <f t="shared" si="0"/>
        <v>0</v>
      </c>
    </row>
    <row r="32" spans="1:56" x14ac:dyDescent="0.25">
      <c r="A32" s="20">
        <f>'Paper 1'!A32</f>
        <v>0</v>
      </c>
      <c r="B32" s="20">
        <f>'Paper 1'!B32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D32" s="22">
        <f t="shared" si="0"/>
        <v>0</v>
      </c>
    </row>
    <row r="33" spans="1:56" x14ac:dyDescent="0.25">
      <c r="A33" s="20">
        <f>'Paper 1'!A33</f>
        <v>0</v>
      </c>
      <c r="B33" s="20">
        <f>'Paper 1'!B33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D33" s="22">
        <f t="shared" si="0"/>
        <v>0</v>
      </c>
    </row>
    <row r="34" spans="1:56" x14ac:dyDescent="0.25">
      <c r="A34" s="20"/>
      <c r="B34" s="20"/>
      <c r="C34" s="20" t="e">
        <f t="shared" ref="C34:BC34" si="1">((SUM(C4:C33)/COUNT(C4:C33))/C3)*100</f>
        <v>#DIV/0!</v>
      </c>
      <c r="D34" s="20" t="e">
        <f t="shared" si="1"/>
        <v>#DIV/0!</v>
      </c>
      <c r="E34" s="20" t="e">
        <f t="shared" si="1"/>
        <v>#DIV/0!</v>
      </c>
      <c r="F34" s="20" t="e">
        <f t="shared" si="1"/>
        <v>#DIV/0!</v>
      </c>
      <c r="G34" s="20" t="e">
        <f t="shared" si="1"/>
        <v>#DIV/0!</v>
      </c>
      <c r="H34" s="20" t="e">
        <f t="shared" si="1"/>
        <v>#DIV/0!</v>
      </c>
      <c r="I34" s="20" t="e">
        <f t="shared" si="1"/>
        <v>#DIV/0!</v>
      </c>
      <c r="J34" s="20" t="e">
        <f t="shared" si="1"/>
        <v>#DIV/0!</v>
      </c>
      <c r="K34" s="20" t="e">
        <f t="shared" si="1"/>
        <v>#DIV/0!</v>
      </c>
      <c r="L34" s="20" t="e">
        <f t="shared" si="1"/>
        <v>#DIV/0!</v>
      </c>
      <c r="M34" s="20" t="e">
        <f t="shared" si="1"/>
        <v>#DIV/0!</v>
      </c>
      <c r="N34" s="20" t="e">
        <f t="shared" si="1"/>
        <v>#DIV/0!</v>
      </c>
      <c r="O34" s="20" t="e">
        <f t="shared" si="1"/>
        <v>#DIV/0!</v>
      </c>
      <c r="P34" s="20" t="e">
        <f t="shared" si="1"/>
        <v>#DIV/0!</v>
      </c>
      <c r="Q34" s="20" t="e">
        <f t="shared" si="1"/>
        <v>#DIV/0!</v>
      </c>
      <c r="R34" s="20" t="e">
        <f t="shared" si="1"/>
        <v>#DIV/0!</v>
      </c>
      <c r="S34" s="20" t="e">
        <f t="shared" si="1"/>
        <v>#DIV/0!</v>
      </c>
      <c r="T34" s="20" t="e">
        <f t="shared" si="1"/>
        <v>#DIV/0!</v>
      </c>
      <c r="U34" s="20" t="e">
        <f t="shared" si="1"/>
        <v>#DIV/0!</v>
      </c>
      <c r="V34" s="20" t="e">
        <f t="shared" si="1"/>
        <v>#DIV/0!</v>
      </c>
      <c r="W34" s="20" t="e">
        <f t="shared" si="1"/>
        <v>#DIV/0!</v>
      </c>
      <c r="X34" s="20" t="e">
        <f t="shared" si="1"/>
        <v>#DIV/0!</v>
      </c>
      <c r="Y34" s="20" t="e">
        <f t="shared" si="1"/>
        <v>#DIV/0!</v>
      </c>
      <c r="Z34" s="20" t="e">
        <f t="shared" si="1"/>
        <v>#DIV/0!</v>
      </c>
      <c r="AA34" s="20" t="e">
        <f t="shared" si="1"/>
        <v>#DIV/0!</v>
      </c>
      <c r="AB34" s="20" t="e">
        <f t="shared" si="1"/>
        <v>#DIV/0!</v>
      </c>
      <c r="AC34" s="20" t="e">
        <f t="shared" si="1"/>
        <v>#DIV/0!</v>
      </c>
      <c r="AD34" s="20" t="e">
        <f t="shared" si="1"/>
        <v>#DIV/0!</v>
      </c>
      <c r="AE34" s="20" t="e">
        <f t="shared" si="1"/>
        <v>#DIV/0!</v>
      </c>
      <c r="AF34" s="20" t="e">
        <f t="shared" si="1"/>
        <v>#DIV/0!</v>
      </c>
      <c r="AG34" s="20" t="e">
        <f t="shared" si="1"/>
        <v>#DIV/0!</v>
      </c>
      <c r="AH34" s="20" t="e">
        <f t="shared" si="1"/>
        <v>#DIV/0!</v>
      </c>
      <c r="AI34" s="20" t="e">
        <f t="shared" si="1"/>
        <v>#DIV/0!</v>
      </c>
      <c r="AJ34" s="20" t="e">
        <f t="shared" si="1"/>
        <v>#DIV/0!</v>
      </c>
      <c r="AK34" s="20" t="e">
        <f t="shared" si="1"/>
        <v>#DIV/0!</v>
      </c>
      <c r="AL34" s="20" t="e">
        <f t="shared" si="1"/>
        <v>#DIV/0!</v>
      </c>
      <c r="AM34" s="20" t="e">
        <f t="shared" si="1"/>
        <v>#DIV/0!</v>
      </c>
      <c r="AN34" s="20" t="e">
        <f t="shared" si="1"/>
        <v>#DIV/0!</v>
      </c>
      <c r="AO34" s="20" t="e">
        <f t="shared" si="1"/>
        <v>#DIV/0!</v>
      </c>
      <c r="AP34" s="20" t="e">
        <f t="shared" si="1"/>
        <v>#DIV/0!</v>
      </c>
      <c r="AQ34" s="20" t="e">
        <f t="shared" si="1"/>
        <v>#DIV/0!</v>
      </c>
      <c r="AR34" s="20" t="e">
        <f t="shared" si="1"/>
        <v>#DIV/0!</v>
      </c>
      <c r="AS34" s="20" t="e">
        <f t="shared" si="1"/>
        <v>#DIV/0!</v>
      </c>
      <c r="AT34" s="20" t="e">
        <f t="shared" si="1"/>
        <v>#DIV/0!</v>
      </c>
      <c r="AU34" s="20" t="e">
        <f t="shared" si="1"/>
        <v>#DIV/0!</v>
      </c>
      <c r="AV34" s="20" t="e">
        <f t="shared" si="1"/>
        <v>#DIV/0!</v>
      </c>
      <c r="AW34" s="20" t="e">
        <f t="shared" si="1"/>
        <v>#DIV/0!</v>
      </c>
      <c r="AX34" s="20" t="e">
        <f t="shared" si="1"/>
        <v>#DIV/0!</v>
      </c>
      <c r="AY34" s="20" t="e">
        <f t="shared" si="1"/>
        <v>#DIV/0!</v>
      </c>
      <c r="AZ34" s="20" t="e">
        <f t="shared" si="1"/>
        <v>#DIV/0!</v>
      </c>
      <c r="BA34" s="20" t="e">
        <f t="shared" si="1"/>
        <v>#DIV/0!</v>
      </c>
      <c r="BB34" s="20" t="e">
        <f t="shared" si="1"/>
        <v>#DIV/0!</v>
      </c>
      <c r="BC34" s="20" t="e">
        <f t="shared" si="1"/>
        <v>#DIV/0!</v>
      </c>
      <c r="BD34" s="22"/>
    </row>
    <row r="35" spans="1:56" x14ac:dyDescent="0.25">
      <c r="BD35" s="2"/>
    </row>
    <row r="36" spans="1:56" x14ac:dyDescent="0.25">
      <c r="BD36" s="2"/>
    </row>
    <row r="37" spans="1:56" x14ac:dyDescent="0.25">
      <c r="BD37" s="2"/>
    </row>
    <row r="38" spans="1:56" x14ac:dyDescent="0.25">
      <c r="BD38" s="2"/>
    </row>
    <row r="39" spans="1:56" x14ac:dyDescent="0.25">
      <c r="BD39" s="2"/>
    </row>
  </sheetData>
  <conditionalFormatting sqref="C34:BC34">
    <cfRule type="colorScale" priority="1">
      <colorScale>
        <cfvo type="num" val="40"/>
        <cfvo type="num" val="55"/>
        <cfvo type="num" val="70"/>
        <color rgb="FFFF0000"/>
        <color rgb="FFFFFF00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I13" sqref="I13"/>
    </sheetView>
  </sheetViews>
  <sheetFormatPr defaultRowHeight="15" x14ac:dyDescent="0.25"/>
  <cols>
    <col min="1" max="1" width="16.7109375" style="1" bestFit="1" customWidth="1"/>
    <col min="2" max="2" width="11.5703125" style="1" bestFit="1" customWidth="1"/>
    <col min="3" max="5" width="5.5703125" style="1" customWidth="1"/>
    <col min="6" max="6" width="5.7109375" style="1" customWidth="1"/>
    <col min="7" max="7" width="7.140625" style="1" customWidth="1"/>
    <col min="8" max="8" width="9.140625" style="1"/>
    <col min="9" max="9" width="11" style="1" bestFit="1" customWidth="1"/>
    <col min="10" max="15" width="4.7109375" style="1" customWidth="1"/>
    <col min="16" max="16384" width="9.140625" style="1"/>
  </cols>
  <sheetData>
    <row r="1" spans="1:15" x14ac:dyDescent="0.25">
      <c r="A1" s="20" t="s">
        <v>0</v>
      </c>
      <c r="B1" s="20" t="s">
        <v>1</v>
      </c>
      <c r="C1" s="20" t="s">
        <v>9</v>
      </c>
      <c r="D1" s="20" t="s">
        <v>10</v>
      </c>
      <c r="E1" s="20" t="s">
        <v>144</v>
      </c>
      <c r="F1" s="20" t="s">
        <v>7</v>
      </c>
      <c r="G1" s="20" t="s">
        <v>8</v>
      </c>
      <c r="I1" s="41" t="s">
        <v>143</v>
      </c>
      <c r="J1" s="41"/>
      <c r="K1" s="41"/>
      <c r="L1" s="41"/>
      <c r="M1" s="41"/>
      <c r="N1" s="41"/>
      <c r="O1" s="41"/>
    </row>
    <row r="2" spans="1:15" x14ac:dyDescent="0.25">
      <c r="A2" s="20">
        <f>'Paper 1'!A4</f>
        <v>0</v>
      </c>
      <c r="B2" s="20">
        <f>'Paper 1'!B4</f>
        <v>0</v>
      </c>
      <c r="C2" s="20" t="e">
        <f>VLOOKUP(A2,'Paper 1'!A$3:BD$39,56,FALSE)</f>
        <v>#N/A</v>
      </c>
      <c r="D2" s="20">
        <f>VLOOKUP(A2,'Paper 2'!A$3:BD$39,56,FALSE)</f>
        <v>0</v>
      </c>
      <c r="E2" s="20">
        <f>VLOOKUP(A2,'Paper 3'!A$3:BD$39,56,FALSE)</f>
        <v>0</v>
      </c>
      <c r="F2" s="20" t="e">
        <f>SUM(C2,D2,E2)</f>
        <v>#N/A</v>
      </c>
      <c r="G2" s="20" t="e">
        <f t="shared" ref="G2:G31" si="0">IF(F2&gt;$J$3-1,$J$2,IF(F2&gt;$K$3-1,$K$2,IF(F2&gt;$L$3-1,$L$2,IF(F2&gt;$M$3-1,$M$2,IF(F2&gt;$N$3-1,$N$2,IF(F2&gt;$O$3-1,$O$2,"U"))))))</f>
        <v>#N/A</v>
      </c>
      <c r="I2" s="23" t="s">
        <v>11</v>
      </c>
      <c r="J2" s="35">
        <v>7</v>
      </c>
      <c r="K2" s="35">
        <v>6</v>
      </c>
      <c r="L2" s="35">
        <v>5</v>
      </c>
      <c r="M2" s="35">
        <v>4</v>
      </c>
      <c r="N2" s="35">
        <v>3</v>
      </c>
      <c r="O2" s="35">
        <v>2</v>
      </c>
    </row>
    <row r="3" spans="1:15" x14ac:dyDescent="0.25">
      <c r="A3" s="20">
        <f>'Paper 1'!A5</f>
        <v>0</v>
      </c>
      <c r="B3" s="20">
        <f>'Paper 1'!B5</f>
        <v>0</v>
      </c>
      <c r="C3" s="20" t="e">
        <f>VLOOKUP(A3,'Paper 1'!A$3:BD$39,56,FALSE)</f>
        <v>#N/A</v>
      </c>
      <c r="D3" s="20">
        <f>VLOOKUP(A3,'Paper 2'!A$3:BD$39,56,FALSE)</f>
        <v>0</v>
      </c>
      <c r="E3" s="20">
        <f>VLOOKUP(A3,'Paper 3'!A$3:BD$39,56,FALSE)</f>
        <v>0</v>
      </c>
      <c r="F3" s="20" t="e">
        <f t="shared" ref="F3:F31" si="1">SUM(C3,D3,E3)</f>
        <v>#N/A</v>
      </c>
      <c r="G3" s="20" t="e">
        <f t="shared" si="0"/>
        <v>#N/A</v>
      </c>
      <c r="I3" s="23" t="s">
        <v>7</v>
      </c>
      <c r="J3" s="22">
        <v>170</v>
      </c>
      <c r="K3" s="22">
        <v>139</v>
      </c>
      <c r="L3" s="22">
        <v>98</v>
      </c>
      <c r="M3" s="22">
        <v>50</v>
      </c>
      <c r="N3" s="22">
        <v>24</v>
      </c>
      <c r="O3" s="22">
        <v>0</v>
      </c>
    </row>
    <row r="4" spans="1:15" x14ac:dyDescent="0.25">
      <c r="A4" s="20">
        <f>'Paper 1'!A6</f>
        <v>0</v>
      </c>
      <c r="B4" s="20">
        <f>'Paper 1'!B6</f>
        <v>0</v>
      </c>
      <c r="C4" s="20" t="e">
        <f>VLOOKUP(A4,'Paper 1'!A$3:BD$39,56,FALSE)</f>
        <v>#N/A</v>
      </c>
      <c r="D4" s="20">
        <f>VLOOKUP(A4,'Paper 2'!A$3:BD$39,56,FALSE)</f>
        <v>0</v>
      </c>
      <c r="E4" s="20">
        <f>VLOOKUP(A4,'Paper 3'!A$3:BD$39,56,FALSE)</f>
        <v>0</v>
      </c>
      <c r="F4" s="20" t="e">
        <f t="shared" si="1"/>
        <v>#N/A</v>
      </c>
      <c r="G4" s="20" t="e">
        <f t="shared" si="0"/>
        <v>#N/A</v>
      </c>
    </row>
    <row r="5" spans="1:15" x14ac:dyDescent="0.25">
      <c r="A5" s="20">
        <f>'Paper 1'!A7</f>
        <v>0</v>
      </c>
      <c r="B5" s="20">
        <f>'Paper 1'!B7</f>
        <v>0</v>
      </c>
      <c r="C5" s="20" t="e">
        <f>VLOOKUP(A5,'Paper 1'!A$3:BD$39,56,FALSE)</f>
        <v>#N/A</v>
      </c>
      <c r="D5" s="20">
        <f>VLOOKUP(A5,'Paper 2'!A$3:BD$39,56,FALSE)</f>
        <v>0</v>
      </c>
      <c r="E5" s="20">
        <f>VLOOKUP(A5,'Paper 3'!A$3:BD$39,56,FALSE)</f>
        <v>0</v>
      </c>
      <c r="F5" s="20" t="e">
        <f t="shared" si="1"/>
        <v>#N/A</v>
      </c>
      <c r="G5" s="20" t="e">
        <f t="shared" si="0"/>
        <v>#N/A</v>
      </c>
    </row>
    <row r="6" spans="1:15" x14ac:dyDescent="0.25">
      <c r="A6" s="20">
        <f>'Paper 1'!A8</f>
        <v>0</v>
      </c>
      <c r="B6" s="20">
        <f>'Paper 1'!B8</f>
        <v>0</v>
      </c>
      <c r="C6" s="20" t="e">
        <f>VLOOKUP(A6,'Paper 1'!A$3:BD$39,56,FALSE)</f>
        <v>#N/A</v>
      </c>
      <c r="D6" s="20">
        <f>VLOOKUP(A6,'Paper 2'!A$3:BD$39,56,FALSE)</f>
        <v>0</v>
      </c>
      <c r="E6" s="20">
        <f>VLOOKUP(A6,'Paper 3'!A$3:BD$39,56,FALSE)</f>
        <v>0</v>
      </c>
      <c r="F6" s="20" t="e">
        <f t="shared" si="1"/>
        <v>#N/A</v>
      </c>
      <c r="G6" s="20" t="e">
        <f t="shared" si="0"/>
        <v>#N/A</v>
      </c>
    </row>
    <row r="7" spans="1:15" x14ac:dyDescent="0.25">
      <c r="A7" s="20">
        <f>'Paper 1'!A9</f>
        <v>0</v>
      </c>
      <c r="B7" s="20">
        <f>'Paper 1'!B9</f>
        <v>0</v>
      </c>
      <c r="C7" s="20" t="e">
        <f>VLOOKUP(A7,'Paper 1'!A$3:BD$39,56,FALSE)</f>
        <v>#N/A</v>
      </c>
      <c r="D7" s="20">
        <f>VLOOKUP(A7,'Paper 2'!A$3:BD$39,56,FALSE)</f>
        <v>0</v>
      </c>
      <c r="E7" s="20">
        <f>VLOOKUP(A7,'Paper 3'!A$3:BD$39,56,FALSE)</f>
        <v>0</v>
      </c>
      <c r="F7" s="20" t="e">
        <f t="shared" si="1"/>
        <v>#N/A</v>
      </c>
      <c r="G7" s="20" t="e">
        <f t="shared" si="0"/>
        <v>#N/A</v>
      </c>
    </row>
    <row r="8" spans="1:15" x14ac:dyDescent="0.25">
      <c r="A8" s="20">
        <f>'Paper 1'!A10</f>
        <v>0</v>
      </c>
      <c r="B8" s="20">
        <f>'Paper 1'!B10</f>
        <v>0</v>
      </c>
      <c r="C8" s="20" t="e">
        <f>VLOOKUP(A8,'Paper 1'!A$3:BD$39,56,FALSE)</f>
        <v>#N/A</v>
      </c>
      <c r="D8" s="20">
        <f>VLOOKUP(A8,'Paper 2'!A$3:BD$39,56,FALSE)</f>
        <v>0</v>
      </c>
      <c r="E8" s="20">
        <f>VLOOKUP(A8,'Paper 3'!A$3:BD$39,56,FALSE)</f>
        <v>0</v>
      </c>
      <c r="F8" s="20" t="e">
        <f t="shared" si="1"/>
        <v>#N/A</v>
      </c>
      <c r="G8" s="20" t="e">
        <f t="shared" si="0"/>
        <v>#N/A</v>
      </c>
    </row>
    <row r="9" spans="1:15" x14ac:dyDescent="0.25">
      <c r="A9" s="20">
        <f>'Paper 1'!A11</f>
        <v>0</v>
      </c>
      <c r="B9" s="20">
        <f>'Paper 1'!B11</f>
        <v>0</v>
      </c>
      <c r="C9" s="20" t="e">
        <f>VLOOKUP(A9,'Paper 1'!A$3:BD$39,56,FALSE)</f>
        <v>#N/A</v>
      </c>
      <c r="D9" s="20">
        <f>VLOOKUP(A9,'Paper 2'!A$3:BD$39,56,FALSE)</f>
        <v>0</v>
      </c>
      <c r="E9" s="20">
        <f>VLOOKUP(A9,'Paper 3'!A$3:BD$39,56,FALSE)</f>
        <v>0</v>
      </c>
      <c r="F9" s="20" t="e">
        <f t="shared" si="1"/>
        <v>#N/A</v>
      </c>
      <c r="G9" s="20" t="e">
        <f t="shared" si="0"/>
        <v>#N/A</v>
      </c>
    </row>
    <row r="10" spans="1:15" x14ac:dyDescent="0.25">
      <c r="A10" s="20">
        <f>'Paper 1'!A12</f>
        <v>0</v>
      </c>
      <c r="B10" s="20">
        <f>'Paper 1'!B12</f>
        <v>0</v>
      </c>
      <c r="C10" s="20" t="e">
        <f>VLOOKUP(A10,'Paper 1'!A$3:BD$39,56,FALSE)</f>
        <v>#N/A</v>
      </c>
      <c r="D10" s="20">
        <f>VLOOKUP(A10,'Paper 2'!A$3:BD$39,56,FALSE)</f>
        <v>0</v>
      </c>
      <c r="E10" s="20">
        <f>VLOOKUP(A10,'Paper 3'!A$3:BD$39,56,FALSE)</f>
        <v>0</v>
      </c>
      <c r="F10" s="20" t="e">
        <f t="shared" si="1"/>
        <v>#N/A</v>
      </c>
      <c r="G10" s="20" t="e">
        <f t="shared" si="0"/>
        <v>#N/A</v>
      </c>
    </row>
    <row r="11" spans="1:15" x14ac:dyDescent="0.25">
      <c r="A11" s="20">
        <f>'Paper 1'!A13</f>
        <v>0</v>
      </c>
      <c r="B11" s="20">
        <f>'Paper 1'!B13</f>
        <v>0</v>
      </c>
      <c r="C11" s="20" t="e">
        <f>VLOOKUP(A11,'Paper 1'!A$3:BD$39,56,FALSE)</f>
        <v>#N/A</v>
      </c>
      <c r="D11" s="20">
        <f>VLOOKUP(A11,'Paper 2'!A$3:BD$39,56,FALSE)</f>
        <v>0</v>
      </c>
      <c r="E11" s="20">
        <f>VLOOKUP(A11,'Paper 3'!A$3:BD$39,56,FALSE)</f>
        <v>0</v>
      </c>
      <c r="F11" s="20" t="e">
        <f t="shared" si="1"/>
        <v>#N/A</v>
      </c>
      <c r="G11" s="20" t="e">
        <f t="shared" si="0"/>
        <v>#N/A</v>
      </c>
    </row>
    <row r="12" spans="1:15" x14ac:dyDescent="0.25">
      <c r="A12" s="20">
        <f>'Paper 1'!A14</f>
        <v>0</v>
      </c>
      <c r="B12" s="20">
        <f>'Paper 1'!B14</f>
        <v>0</v>
      </c>
      <c r="C12" s="20" t="e">
        <f>VLOOKUP(A12,'Paper 1'!A$3:BD$39,56,FALSE)</f>
        <v>#N/A</v>
      </c>
      <c r="D12" s="20">
        <f>VLOOKUP(A12,'Paper 2'!A$3:BD$39,56,FALSE)</f>
        <v>0</v>
      </c>
      <c r="E12" s="20">
        <f>VLOOKUP(A12,'Paper 3'!A$3:BD$39,56,FALSE)</f>
        <v>0</v>
      </c>
      <c r="F12" s="20" t="e">
        <f t="shared" si="1"/>
        <v>#N/A</v>
      </c>
      <c r="G12" s="20" t="e">
        <f t="shared" si="0"/>
        <v>#N/A</v>
      </c>
    </row>
    <row r="13" spans="1:15" x14ac:dyDescent="0.25">
      <c r="A13" s="20">
        <f>'Paper 1'!A15</f>
        <v>0</v>
      </c>
      <c r="B13" s="20">
        <f>'Paper 1'!B15</f>
        <v>0</v>
      </c>
      <c r="C13" s="20" t="e">
        <f>VLOOKUP(A13,'Paper 1'!A$3:BD$39,56,FALSE)</f>
        <v>#N/A</v>
      </c>
      <c r="D13" s="20">
        <f>VLOOKUP(A13,'Paper 2'!A$3:BD$39,56,FALSE)</f>
        <v>0</v>
      </c>
      <c r="E13" s="20">
        <f>VLOOKUP(A13,'Paper 3'!A$3:BD$39,56,FALSE)</f>
        <v>0</v>
      </c>
      <c r="F13" s="20" t="e">
        <f t="shared" si="1"/>
        <v>#N/A</v>
      </c>
      <c r="G13" s="20" t="e">
        <f t="shared" si="0"/>
        <v>#N/A</v>
      </c>
    </row>
    <row r="14" spans="1:15" x14ac:dyDescent="0.25">
      <c r="A14" s="20">
        <f>'Paper 1'!A16</f>
        <v>0</v>
      </c>
      <c r="B14" s="20">
        <f>'Paper 1'!B16</f>
        <v>0</v>
      </c>
      <c r="C14" s="20" t="e">
        <f>VLOOKUP(A14,'Paper 1'!A$3:BD$39,56,FALSE)</f>
        <v>#N/A</v>
      </c>
      <c r="D14" s="20">
        <f>VLOOKUP(A14,'Paper 2'!A$3:BD$39,56,FALSE)</f>
        <v>0</v>
      </c>
      <c r="E14" s="20">
        <f>VLOOKUP(A14,'Paper 3'!A$3:BD$39,56,FALSE)</f>
        <v>0</v>
      </c>
      <c r="F14" s="20" t="e">
        <f t="shared" si="1"/>
        <v>#N/A</v>
      </c>
      <c r="G14" s="20" t="e">
        <f t="shared" si="0"/>
        <v>#N/A</v>
      </c>
    </row>
    <row r="15" spans="1:15" x14ac:dyDescent="0.25">
      <c r="A15" s="20">
        <f>'Paper 1'!A17</f>
        <v>0</v>
      </c>
      <c r="B15" s="20">
        <f>'Paper 1'!B17</f>
        <v>0</v>
      </c>
      <c r="C15" s="20" t="e">
        <f>VLOOKUP(A15,'Paper 1'!A$3:BD$39,56,FALSE)</f>
        <v>#N/A</v>
      </c>
      <c r="D15" s="20">
        <f>VLOOKUP(A15,'Paper 2'!A$3:BD$39,56,FALSE)</f>
        <v>0</v>
      </c>
      <c r="E15" s="20">
        <f>VLOOKUP(A15,'Paper 3'!A$3:BD$39,56,FALSE)</f>
        <v>0</v>
      </c>
      <c r="F15" s="20" t="e">
        <f t="shared" si="1"/>
        <v>#N/A</v>
      </c>
      <c r="G15" s="20" t="e">
        <f t="shared" si="0"/>
        <v>#N/A</v>
      </c>
    </row>
    <row r="16" spans="1:15" x14ac:dyDescent="0.25">
      <c r="A16" s="20">
        <f>'Paper 1'!A18</f>
        <v>0</v>
      </c>
      <c r="B16" s="20">
        <f>'Paper 1'!B18</f>
        <v>0</v>
      </c>
      <c r="C16" s="20" t="e">
        <f>VLOOKUP(A16,'Paper 1'!A$3:BD$39,56,FALSE)</f>
        <v>#N/A</v>
      </c>
      <c r="D16" s="20">
        <f>VLOOKUP(A16,'Paper 2'!A$3:BD$39,56,FALSE)</f>
        <v>0</v>
      </c>
      <c r="E16" s="20">
        <f>VLOOKUP(A16,'Paper 3'!A$3:BD$39,56,FALSE)</f>
        <v>0</v>
      </c>
      <c r="F16" s="20" t="e">
        <f t="shared" si="1"/>
        <v>#N/A</v>
      </c>
      <c r="G16" s="20" t="e">
        <f t="shared" si="0"/>
        <v>#N/A</v>
      </c>
    </row>
    <row r="17" spans="1:7" x14ac:dyDescent="0.25">
      <c r="A17" s="20">
        <f>'Paper 1'!A19</f>
        <v>0</v>
      </c>
      <c r="B17" s="20">
        <f>'Paper 1'!B19</f>
        <v>0</v>
      </c>
      <c r="C17" s="20" t="e">
        <f>VLOOKUP(A17,'Paper 1'!A$3:BD$39,56,FALSE)</f>
        <v>#N/A</v>
      </c>
      <c r="D17" s="20">
        <f>VLOOKUP(A17,'Paper 2'!A$3:BD$39,56,FALSE)</f>
        <v>0</v>
      </c>
      <c r="E17" s="20">
        <f>VLOOKUP(A17,'Paper 3'!A$3:BD$39,56,FALSE)</f>
        <v>0</v>
      </c>
      <c r="F17" s="20" t="e">
        <f t="shared" si="1"/>
        <v>#N/A</v>
      </c>
      <c r="G17" s="20" t="e">
        <f t="shared" si="0"/>
        <v>#N/A</v>
      </c>
    </row>
    <row r="18" spans="1:7" x14ac:dyDescent="0.25">
      <c r="A18" s="20">
        <f>'Paper 1'!A20</f>
        <v>0</v>
      </c>
      <c r="B18" s="20">
        <f>'Paper 1'!B20</f>
        <v>0</v>
      </c>
      <c r="C18" s="20" t="e">
        <f>VLOOKUP(A18,'Paper 1'!A$3:BD$39,56,FALSE)</f>
        <v>#N/A</v>
      </c>
      <c r="D18" s="20">
        <f>VLOOKUP(A18,'Paper 2'!A$3:BD$39,56,FALSE)</f>
        <v>0</v>
      </c>
      <c r="E18" s="20">
        <f>VLOOKUP(A18,'Paper 3'!A$3:BD$39,56,FALSE)</f>
        <v>0</v>
      </c>
      <c r="F18" s="20" t="e">
        <f t="shared" si="1"/>
        <v>#N/A</v>
      </c>
      <c r="G18" s="20" t="e">
        <f t="shared" si="0"/>
        <v>#N/A</v>
      </c>
    </row>
    <row r="19" spans="1:7" x14ac:dyDescent="0.25">
      <c r="A19" s="20">
        <f>'Paper 1'!A21</f>
        <v>0</v>
      </c>
      <c r="B19" s="20">
        <f>'Paper 1'!B21</f>
        <v>0</v>
      </c>
      <c r="C19" s="20" t="e">
        <f>VLOOKUP(A19,'Paper 1'!A$3:BD$39,56,FALSE)</f>
        <v>#N/A</v>
      </c>
      <c r="D19" s="20">
        <f>VLOOKUP(A19,'Paper 2'!A$3:BD$39,56,FALSE)</f>
        <v>0</v>
      </c>
      <c r="E19" s="20">
        <f>VLOOKUP(A19,'Paper 3'!A$3:BD$39,56,FALSE)</f>
        <v>0</v>
      </c>
      <c r="F19" s="20" t="e">
        <f t="shared" si="1"/>
        <v>#N/A</v>
      </c>
      <c r="G19" s="20" t="e">
        <f t="shared" si="0"/>
        <v>#N/A</v>
      </c>
    </row>
    <row r="20" spans="1:7" x14ac:dyDescent="0.25">
      <c r="A20" s="20">
        <f>'Paper 1'!A22</f>
        <v>0</v>
      </c>
      <c r="B20" s="20">
        <f>'Paper 1'!B22</f>
        <v>0</v>
      </c>
      <c r="C20" s="20" t="e">
        <f>VLOOKUP(A20,'Paper 1'!A$3:BD$39,56,FALSE)</f>
        <v>#N/A</v>
      </c>
      <c r="D20" s="20">
        <f>VLOOKUP(A20,'Paper 2'!A$3:BD$39,56,FALSE)</f>
        <v>0</v>
      </c>
      <c r="E20" s="20">
        <f>VLOOKUP(A20,'Paper 3'!A$3:BD$39,56,FALSE)</f>
        <v>0</v>
      </c>
      <c r="F20" s="20" t="e">
        <f t="shared" si="1"/>
        <v>#N/A</v>
      </c>
      <c r="G20" s="20" t="e">
        <f t="shared" si="0"/>
        <v>#N/A</v>
      </c>
    </row>
    <row r="21" spans="1:7" x14ac:dyDescent="0.25">
      <c r="A21" s="20">
        <f>'Paper 1'!A23</f>
        <v>0</v>
      </c>
      <c r="B21" s="20">
        <f>'Paper 1'!B23</f>
        <v>0</v>
      </c>
      <c r="C21" s="20" t="e">
        <f>VLOOKUP(A21,'Paper 1'!A$3:BD$39,56,FALSE)</f>
        <v>#N/A</v>
      </c>
      <c r="D21" s="20">
        <f>VLOOKUP(A21,'Paper 2'!A$3:BD$39,56,FALSE)</f>
        <v>0</v>
      </c>
      <c r="E21" s="20">
        <f>VLOOKUP(A21,'Paper 3'!A$3:BD$39,56,FALSE)</f>
        <v>0</v>
      </c>
      <c r="F21" s="20" t="e">
        <f t="shared" si="1"/>
        <v>#N/A</v>
      </c>
      <c r="G21" s="20" t="e">
        <f t="shared" si="0"/>
        <v>#N/A</v>
      </c>
    </row>
    <row r="22" spans="1:7" x14ac:dyDescent="0.25">
      <c r="A22" s="20">
        <f>'Paper 1'!A24</f>
        <v>0</v>
      </c>
      <c r="B22" s="20">
        <f>'Paper 1'!B24</f>
        <v>0</v>
      </c>
      <c r="C22" s="20" t="e">
        <f>VLOOKUP(A22,'Paper 1'!A$3:BD$39,56,FALSE)</f>
        <v>#N/A</v>
      </c>
      <c r="D22" s="20">
        <f>VLOOKUP(A22,'Paper 2'!A$3:BD$39,56,FALSE)</f>
        <v>0</v>
      </c>
      <c r="E22" s="20">
        <f>VLOOKUP(A22,'Paper 3'!A$3:BD$39,56,FALSE)</f>
        <v>0</v>
      </c>
      <c r="F22" s="20" t="e">
        <f t="shared" si="1"/>
        <v>#N/A</v>
      </c>
      <c r="G22" s="20" t="e">
        <f t="shared" si="0"/>
        <v>#N/A</v>
      </c>
    </row>
    <row r="23" spans="1:7" x14ac:dyDescent="0.25">
      <c r="A23" s="20">
        <f>'Paper 1'!A25</f>
        <v>0</v>
      </c>
      <c r="B23" s="20">
        <f>'Paper 1'!B25</f>
        <v>0</v>
      </c>
      <c r="C23" s="20" t="e">
        <f>VLOOKUP(A23,'Paper 1'!A$3:BD$39,56,FALSE)</f>
        <v>#N/A</v>
      </c>
      <c r="D23" s="20">
        <f>VLOOKUP(A23,'Paper 2'!A$3:BD$39,56,FALSE)</f>
        <v>0</v>
      </c>
      <c r="E23" s="20">
        <f>VLOOKUP(A23,'Paper 3'!A$3:BD$39,56,FALSE)</f>
        <v>0</v>
      </c>
      <c r="F23" s="20" t="e">
        <f t="shared" si="1"/>
        <v>#N/A</v>
      </c>
      <c r="G23" s="20" t="e">
        <f t="shared" si="0"/>
        <v>#N/A</v>
      </c>
    </row>
    <row r="24" spans="1:7" x14ac:dyDescent="0.25">
      <c r="A24" s="20">
        <f>'Paper 1'!A26</f>
        <v>0</v>
      </c>
      <c r="B24" s="20">
        <f>'Paper 1'!B26</f>
        <v>0</v>
      </c>
      <c r="C24" s="20" t="e">
        <f>VLOOKUP(A24,'Paper 1'!A$3:BD$39,56,FALSE)</f>
        <v>#N/A</v>
      </c>
      <c r="D24" s="20">
        <f>VLOOKUP(A24,'Paper 2'!A$3:BD$39,56,FALSE)</f>
        <v>0</v>
      </c>
      <c r="E24" s="20">
        <f>VLOOKUP(A24,'Paper 3'!A$3:BD$39,56,FALSE)</f>
        <v>0</v>
      </c>
      <c r="F24" s="20" t="e">
        <f t="shared" si="1"/>
        <v>#N/A</v>
      </c>
      <c r="G24" s="20" t="e">
        <f t="shared" si="0"/>
        <v>#N/A</v>
      </c>
    </row>
    <row r="25" spans="1:7" x14ac:dyDescent="0.25">
      <c r="A25" s="20">
        <f>'Paper 1'!A27</f>
        <v>0</v>
      </c>
      <c r="B25" s="20">
        <f>'Paper 1'!B27</f>
        <v>0</v>
      </c>
      <c r="C25" s="20" t="e">
        <f>VLOOKUP(A25,'Paper 1'!A$3:BD$39,56,FALSE)</f>
        <v>#N/A</v>
      </c>
      <c r="D25" s="20">
        <f>VLOOKUP(A25,'Paper 2'!A$3:BD$39,56,FALSE)</f>
        <v>0</v>
      </c>
      <c r="E25" s="20">
        <f>VLOOKUP(A25,'Paper 3'!A$3:BD$39,56,FALSE)</f>
        <v>0</v>
      </c>
      <c r="F25" s="20" t="e">
        <f t="shared" si="1"/>
        <v>#N/A</v>
      </c>
      <c r="G25" s="20" t="e">
        <f t="shared" si="0"/>
        <v>#N/A</v>
      </c>
    </row>
    <row r="26" spans="1:7" x14ac:dyDescent="0.25">
      <c r="A26" s="20">
        <f>'Paper 1'!A28</f>
        <v>0</v>
      </c>
      <c r="B26" s="20">
        <f>'Paper 1'!B28</f>
        <v>0</v>
      </c>
      <c r="C26" s="20" t="e">
        <f>VLOOKUP(A26,'Paper 1'!A$3:BD$39,56,FALSE)</f>
        <v>#N/A</v>
      </c>
      <c r="D26" s="20">
        <f>VLOOKUP(A26,'Paper 2'!A$3:BD$39,56,FALSE)</f>
        <v>0</v>
      </c>
      <c r="E26" s="20">
        <f>VLOOKUP(A26,'Paper 3'!A$3:BD$39,56,FALSE)</f>
        <v>0</v>
      </c>
      <c r="F26" s="20" t="e">
        <f t="shared" si="1"/>
        <v>#N/A</v>
      </c>
      <c r="G26" s="20" t="e">
        <f t="shared" si="0"/>
        <v>#N/A</v>
      </c>
    </row>
    <row r="27" spans="1:7" x14ac:dyDescent="0.25">
      <c r="A27" s="20">
        <f>'Paper 1'!A29</f>
        <v>0</v>
      </c>
      <c r="B27" s="20">
        <f>'Paper 1'!B29</f>
        <v>0</v>
      </c>
      <c r="C27" s="20" t="e">
        <f>VLOOKUP(A27,'Paper 1'!A$3:BD$39,56,FALSE)</f>
        <v>#N/A</v>
      </c>
      <c r="D27" s="20">
        <f>VLOOKUP(A27,'Paper 2'!A$3:BD$39,56,FALSE)</f>
        <v>0</v>
      </c>
      <c r="E27" s="20">
        <f>VLOOKUP(A27,'Paper 3'!A$3:BD$39,56,FALSE)</f>
        <v>0</v>
      </c>
      <c r="F27" s="20" t="e">
        <f t="shared" si="1"/>
        <v>#N/A</v>
      </c>
      <c r="G27" s="20" t="e">
        <f t="shared" si="0"/>
        <v>#N/A</v>
      </c>
    </row>
    <row r="28" spans="1:7" x14ac:dyDescent="0.25">
      <c r="A28" s="20">
        <f>'Paper 1'!A30</f>
        <v>0</v>
      </c>
      <c r="B28" s="20">
        <f>'Paper 1'!B30</f>
        <v>0</v>
      </c>
      <c r="C28" s="20" t="e">
        <f>VLOOKUP(A28,'Paper 1'!A$3:BD$39,56,FALSE)</f>
        <v>#N/A</v>
      </c>
      <c r="D28" s="20">
        <f>VLOOKUP(A28,'Paper 2'!A$3:BD$39,56,FALSE)</f>
        <v>0</v>
      </c>
      <c r="E28" s="20">
        <f>VLOOKUP(A28,'Paper 3'!A$3:BD$39,56,FALSE)</f>
        <v>0</v>
      </c>
      <c r="F28" s="20" t="e">
        <f t="shared" si="1"/>
        <v>#N/A</v>
      </c>
      <c r="G28" s="20" t="e">
        <f t="shared" si="0"/>
        <v>#N/A</v>
      </c>
    </row>
    <row r="29" spans="1:7" x14ac:dyDescent="0.25">
      <c r="A29" s="20">
        <f>'Paper 1'!A31</f>
        <v>0</v>
      </c>
      <c r="B29" s="20">
        <f>'Paper 1'!B31</f>
        <v>0</v>
      </c>
      <c r="C29" s="20" t="e">
        <f>VLOOKUP(A29,'Paper 1'!A$3:BD$39,56,FALSE)</f>
        <v>#N/A</v>
      </c>
      <c r="D29" s="20">
        <f>VLOOKUP(A29,'Paper 2'!A$3:BD$39,56,FALSE)</f>
        <v>0</v>
      </c>
      <c r="E29" s="20">
        <f>VLOOKUP(A29,'Paper 3'!A$3:BD$39,56,FALSE)</f>
        <v>0</v>
      </c>
      <c r="F29" s="20" t="e">
        <f t="shared" si="1"/>
        <v>#N/A</v>
      </c>
      <c r="G29" s="20" t="e">
        <f t="shared" si="0"/>
        <v>#N/A</v>
      </c>
    </row>
    <row r="30" spans="1:7" x14ac:dyDescent="0.25">
      <c r="A30" s="20">
        <f>'Paper 1'!A32</f>
        <v>0</v>
      </c>
      <c r="B30" s="20">
        <f>'Paper 1'!B32</f>
        <v>0</v>
      </c>
      <c r="C30" s="20" t="e">
        <f>VLOOKUP(A30,'Paper 1'!A$3:BD$39,56,FALSE)</f>
        <v>#N/A</v>
      </c>
      <c r="D30" s="20">
        <f>VLOOKUP(A30,'Paper 2'!A$3:BD$39,56,FALSE)</f>
        <v>0</v>
      </c>
      <c r="E30" s="20">
        <f>VLOOKUP(A30,'Paper 3'!A$3:BD$39,56,FALSE)</f>
        <v>0</v>
      </c>
      <c r="F30" s="20" t="e">
        <f t="shared" si="1"/>
        <v>#N/A</v>
      </c>
      <c r="G30" s="20" t="e">
        <f t="shared" si="0"/>
        <v>#N/A</v>
      </c>
    </row>
    <row r="31" spans="1:7" x14ac:dyDescent="0.25">
      <c r="A31" s="20">
        <f>'Paper 1'!A33</f>
        <v>0</v>
      </c>
      <c r="B31" s="20">
        <f>'Paper 1'!B33</f>
        <v>0</v>
      </c>
      <c r="C31" s="20" t="e">
        <f>VLOOKUP(A31,'Paper 1'!A$3:BD$39,56,FALSE)</f>
        <v>#N/A</v>
      </c>
      <c r="D31" s="20">
        <f>VLOOKUP(A31,'Paper 2'!A$3:BD$39,56,FALSE)</f>
        <v>0</v>
      </c>
      <c r="E31" s="20">
        <f>VLOOKUP(A31,'Paper 3'!A$3:BD$39,56,FALSE)</f>
        <v>0</v>
      </c>
      <c r="F31" s="20" t="e">
        <f t="shared" si="1"/>
        <v>#N/A</v>
      </c>
      <c r="G31" s="20" t="e">
        <f t="shared" si="0"/>
        <v>#N/A</v>
      </c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</sheetData>
  <mergeCells count="1">
    <mergeCell ref="I1:O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67"/>
  <sheetViews>
    <sheetView zoomScaleNormal="100" workbookViewId="0">
      <selection activeCell="B63" sqref="B63:AS67"/>
    </sheetView>
  </sheetViews>
  <sheetFormatPr defaultColWidth="2.85546875" defaultRowHeight="15" customHeight="1" x14ac:dyDescent="0.25"/>
  <cols>
    <col min="1" max="1" width="0.7109375" customWidth="1"/>
    <col min="2" max="2" width="5.7109375" customWidth="1"/>
    <col min="14" max="14" width="1.42578125" customWidth="1"/>
    <col min="15" max="15" width="1.7109375" customWidth="1"/>
    <col min="16" max="16" width="2.85546875" customWidth="1"/>
    <col min="17" max="17" width="5.7109375" customWidth="1"/>
    <col min="28" max="28" width="2.85546875" customWidth="1"/>
    <col min="29" max="29" width="1.42578125" customWidth="1"/>
    <col min="30" max="30" width="1.7109375" customWidth="1"/>
    <col min="31" max="31" width="2.85546875" customWidth="1"/>
    <col min="32" max="32" width="5.7109375" customWidth="1"/>
    <col min="44" max="44" width="1.42578125" customWidth="1"/>
    <col min="45" max="45" width="1.7109375" customWidth="1"/>
    <col min="46" max="46" width="0.7109375" customWidth="1"/>
  </cols>
  <sheetData>
    <row r="1" spans="2:72" ht="7.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2:72" ht="15" customHeight="1" x14ac:dyDescent="0.25">
      <c r="B2" s="47" t="s">
        <v>12</v>
      </c>
      <c r="C2" s="47"/>
      <c r="D2" s="47"/>
      <c r="E2" s="48" t="e">
        <f>VLOOKUP(L2,Overview!A1:G33,2,FALSE)</f>
        <v>#N/A</v>
      </c>
      <c r="F2" s="48"/>
      <c r="G2" s="48"/>
      <c r="H2" s="48"/>
      <c r="I2" s="48"/>
      <c r="J2" s="48"/>
      <c r="K2" s="48"/>
      <c r="L2" s="48" t="s">
        <v>153</v>
      </c>
      <c r="M2" s="48"/>
      <c r="N2" s="48"/>
      <c r="O2" s="48"/>
      <c r="P2" s="48"/>
      <c r="Q2" s="48"/>
      <c r="R2" s="48"/>
      <c r="U2" s="47" t="s">
        <v>13</v>
      </c>
      <c r="V2" s="47"/>
      <c r="W2" s="47"/>
      <c r="X2" s="47"/>
      <c r="Y2" s="52" t="e">
        <f>VLOOKUP(L2,Overview!A1:G33,7,FALSE)</f>
        <v>#N/A</v>
      </c>
      <c r="Z2" s="52"/>
      <c r="AA2" s="52"/>
      <c r="AB2" s="52"/>
      <c r="AC2" s="52"/>
      <c r="AD2" s="52"/>
      <c r="AK2" s="38"/>
      <c r="AL2" s="38"/>
      <c r="AM2" s="38"/>
      <c r="AN2" s="38"/>
      <c r="AO2" s="37"/>
      <c r="AP2" s="37"/>
      <c r="AQ2" s="37"/>
      <c r="AR2" s="37"/>
      <c r="AS2" s="37"/>
    </row>
    <row r="3" spans="2:72" ht="15" customHeight="1" x14ac:dyDescent="0.25"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U3" s="47"/>
      <c r="V3" s="47"/>
      <c r="W3" s="47"/>
      <c r="X3" s="47"/>
      <c r="Y3" s="52"/>
      <c r="Z3" s="52"/>
      <c r="AA3" s="52"/>
      <c r="AB3" s="52"/>
      <c r="AC3" s="52"/>
      <c r="AD3" s="52"/>
      <c r="AK3" s="38"/>
      <c r="AL3" s="38"/>
      <c r="AM3" s="38"/>
      <c r="AN3" s="38"/>
      <c r="AO3" s="37"/>
      <c r="AP3" s="37"/>
      <c r="AQ3" s="37"/>
      <c r="AR3" s="37"/>
      <c r="AS3" s="37"/>
    </row>
    <row r="4" spans="2:72" ht="3.75" customHeight="1" x14ac:dyDescent="0.25">
      <c r="Y4" s="37"/>
      <c r="Z4" s="37"/>
      <c r="AA4" s="37"/>
      <c r="AB4" s="37"/>
      <c r="AO4" s="37"/>
      <c r="AP4" s="37"/>
      <c r="AQ4" s="37"/>
      <c r="AR4" s="37"/>
      <c r="AS4" s="37"/>
    </row>
    <row r="5" spans="2:72" ht="15" customHeight="1" thickBot="1" x14ac:dyDescent="0.3">
      <c r="B5" s="45" t="s">
        <v>14</v>
      </c>
      <c r="C5" s="45"/>
      <c r="D5" s="45"/>
      <c r="E5" s="45"/>
      <c r="F5" s="45"/>
      <c r="G5" s="45"/>
      <c r="H5" s="45"/>
      <c r="I5" s="46" t="e">
        <f>VLOOKUP(L2,Overview!A1:G33,3,FALSE)</f>
        <v>#N/A</v>
      </c>
      <c r="J5" s="46"/>
      <c r="K5" s="46"/>
      <c r="L5" s="55" t="str">
        <f>CONCATENATE("out of ",'Paper 1'!BD3,".")</f>
        <v>out of 97.</v>
      </c>
      <c r="M5" s="55"/>
      <c r="N5" s="55"/>
      <c r="O5" s="55"/>
      <c r="P5" s="39"/>
      <c r="Q5" s="45" t="s">
        <v>15</v>
      </c>
      <c r="R5" s="45"/>
      <c r="S5" s="45"/>
      <c r="T5" s="45"/>
      <c r="U5" s="45"/>
      <c r="V5" s="45"/>
      <c r="W5" s="45"/>
      <c r="X5" s="46" t="e">
        <f>VLOOKUP(L2,Overview!A1:G33,4,FALSE)</f>
        <v>#N/A</v>
      </c>
      <c r="Y5" s="46"/>
      <c r="Z5" s="46"/>
      <c r="AA5" s="55" t="str">
        <f>CONCATENATE("out of ",'Paper 2'!BD3,".")</f>
        <v>out of 106.</v>
      </c>
      <c r="AB5" s="55"/>
      <c r="AC5" s="55"/>
      <c r="AD5" s="55"/>
      <c r="AE5" s="39"/>
      <c r="AF5" s="45" t="s">
        <v>151</v>
      </c>
      <c r="AG5" s="45"/>
      <c r="AH5" s="45"/>
      <c r="AI5" s="45"/>
      <c r="AJ5" s="45"/>
      <c r="AK5" s="45"/>
      <c r="AL5" s="45"/>
      <c r="AM5" s="46" t="e">
        <f>VLOOKUP(L2,Overview!A1:G33,5,FALSE)</f>
        <v>#N/A</v>
      </c>
      <c r="AN5" s="46"/>
      <c r="AO5" s="46"/>
      <c r="AP5" s="55" t="str">
        <f>CONCATENATE("out of ",'Paper 3'!BD3,".")</f>
        <v>out of 53.</v>
      </c>
      <c r="AQ5" s="55"/>
      <c r="AR5" s="55"/>
      <c r="AS5" s="55"/>
    </row>
    <row r="6" spans="2:72" ht="15" customHeight="1" thickBot="1" x14ac:dyDescent="0.3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3" t="s">
        <v>16</v>
      </c>
      <c r="AG6" s="53"/>
      <c r="AH6" s="53"/>
      <c r="AI6" s="53"/>
      <c r="AJ6" s="53"/>
      <c r="AK6" s="53"/>
      <c r="AL6" s="53"/>
      <c r="AM6" s="54" t="e">
        <f>VLOOKUP(L2,Overview!A1:G33,6,FALSE)</f>
        <v>#N/A</v>
      </c>
      <c r="AN6" s="54"/>
      <c r="AO6" s="54"/>
      <c r="AP6" s="56" t="str">
        <f>CONCATENATE("out of ",SUM('Paper 1'!BD3,'Paper 2'!BD3,'Paper 3'!BD3),".")</f>
        <v>out of 256.</v>
      </c>
      <c r="AQ6" s="56"/>
      <c r="AR6" s="56"/>
      <c r="AS6" s="56"/>
    </row>
    <row r="7" spans="2:72" ht="7.5" customHeight="1" x14ac:dyDescent="0.25"/>
    <row r="8" spans="2:72" ht="15" customHeight="1" thickBot="1" x14ac:dyDescent="0.3">
      <c r="B8" s="15" t="s">
        <v>17</v>
      </c>
      <c r="C8" s="44" t="s">
        <v>18</v>
      </c>
      <c r="D8" s="44"/>
      <c r="E8" s="44"/>
      <c r="F8" s="44"/>
      <c r="G8" s="44"/>
      <c r="H8" s="44"/>
      <c r="I8" s="44"/>
      <c r="J8" s="44"/>
      <c r="K8" s="44"/>
      <c r="L8" s="44"/>
      <c r="M8" s="44" t="s">
        <v>142</v>
      </c>
      <c r="N8" s="44"/>
      <c r="O8" s="44"/>
      <c r="P8" s="6"/>
      <c r="Q8" s="31" t="s">
        <v>17</v>
      </c>
      <c r="R8" s="43" t="s">
        <v>18</v>
      </c>
      <c r="S8" s="43"/>
      <c r="T8" s="43"/>
      <c r="U8" s="43"/>
      <c r="V8" s="43"/>
      <c r="W8" s="43"/>
      <c r="X8" s="43"/>
      <c r="Y8" s="43"/>
      <c r="Z8" s="43"/>
      <c r="AA8" s="43"/>
      <c r="AB8" s="43" t="s">
        <v>142</v>
      </c>
      <c r="AC8" s="43"/>
      <c r="AD8" s="43"/>
      <c r="AE8" s="24"/>
      <c r="AF8" s="36" t="s">
        <v>17</v>
      </c>
      <c r="AG8" s="43" t="s">
        <v>18</v>
      </c>
      <c r="AH8" s="43"/>
      <c r="AI8" s="43"/>
      <c r="AJ8" s="43"/>
      <c r="AK8" s="43"/>
      <c r="AL8" s="43"/>
      <c r="AM8" s="43"/>
      <c r="AN8" s="43"/>
      <c r="AO8" s="43"/>
      <c r="AP8" s="43"/>
      <c r="AQ8" s="43" t="s">
        <v>142</v>
      </c>
      <c r="AR8" s="43"/>
      <c r="AS8" s="43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</row>
    <row r="9" spans="2:72" ht="15" customHeight="1" x14ac:dyDescent="0.25">
      <c r="B9" s="14" t="str">
        <f>'Paper 1'!C2</f>
        <v>1a</v>
      </c>
      <c r="C9" s="49" t="str">
        <f>'Paper 1'!C1</f>
        <v>Timetable</v>
      </c>
      <c r="D9" s="49"/>
      <c r="E9" s="49"/>
      <c r="F9" s="49"/>
      <c r="G9" s="49"/>
      <c r="H9" s="49"/>
      <c r="I9" s="49"/>
      <c r="J9" s="49"/>
      <c r="K9" s="49"/>
      <c r="L9" s="49"/>
      <c r="M9" s="12" t="e">
        <f>VLOOKUP($L$2,'Paper 1'!$A$2:$BD$33,3,FALSE)</f>
        <v>#N/A</v>
      </c>
      <c r="N9" s="27" t="s">
        <v>141</v>
      </c>
      <c r="O9" s="28">
        <f>'Paper 1'!C3</f>
        <v>1</v>
      </c>
      <c r="P9" s="14"/>
      <c r="Q9" s="16" t="str">
        <f>'Paper 2'!C2</f>
        <v>1a</v>
      </c>
      <c r="R9" s="49" t="str">
        <f>'Paper 2'!C1</f>
        <v>Converting Measures</v>
      </c>
      <c r="S9" s="49" t="str">
        <f>'Paper 2'!E2</f>
        <v>2a</v>
      </c>
      <c r="T9" s="49" t="str">
        <f>'Paper 2'!F2</f>
        <v>2b</v>
      </c>
      <c r="U9" s="49" t="str">
        <f>'Paper 2'!G2</f>
        <v>3a</v>
      </c>
      <c r="V9" s="49" t="str">
        <f>'Paper 2'!H2</f>
        <v>3b</v>
      </c>
      <c r="W9" s="49">
        <f>'Paper 2'!I2</f>
        <v>4</v>
      </c>
      <c r="X9" s="49">
        <f>'Paper 2'!J2</f>
        <v>5</v>
      </c>
      <c r="Y9" s="49" t="str">
        <f>'Paper 2'!K2</f>
        <v>6a</v>
      </c>
      <c r="Z9" s="49" t="str">
        <f>'Paper 2'!L2</f>
        <v>6bi</v>
      </c>
      <c r="AA9" s="49" t="str">
        <f>'Paper 2'!M2</f>
        <v>6bii</v>
      </c>
      <c r="AB9" s="32" t="e">
        <f>VLOOKUP($L$2,'Paper 2'!$A$2:$BF$33,3,FALSE)</f>
        <v>#N/A</v>
      </c>
      <c r="AC9" s="29" t="s">
        <v>141</v>
      </c>
      <c r="AD9" s="29">
        <f>'Paper 2'!C3</f>
        <v>1</v>
      </c>
      <c r="AE9" s="25"/>
      <c r="AF9" s="16" t="str">
        <f>'Paper 3'!C2</f>
        <v>1a</v>
      </c>
      <c r="AG9" s="49" t="str">
        <f>'Paper 3'!C1</f>
        <v>Converting Measures</v>
      </c>
      <c r="AH9" s="49" t="str">
        <f>'Paper 2'!T2</f>
        <v>10b</v>
      </c>
      <c r="AI9" s="49" t="str">
        <f>'Paper 2'!U2</f>
        <v>10c</v>
      </c>
      <c r="AJ9" s="49" t="str">
        <f>'Paper 2'!V2</f>
        <v>10di</v>
      </c>
      <c r="AK9" s="49" t="str">
        <f>'Paper 2'!W2</f>
        <v>10dii</v>
      </c>
      <c r="AL9" s="49">
        <f>'Paper 2'!X2</f>
        <v>11</v>
      </c>
      <c r="AM9" s="49" t="str">
        <f>'Paper 2'!Y2</f>
        <v>12a</v>
      </c>
      <c r="AN9" s="49" t="str">
        <f>'Paper 2'!Z2</f>
        <v>12b</v>
      </c>
      <c r="AO9" s="49" t="str">
        <f>'Paper 2'!AA2</f>
        <v>13a</v>
      </c>
      <c r="AP9" s="49" t="str">
        <f>'Paper 2'!AB2</f>
        <v>13b</v>
      </c>
      <c r="AQ9" s="32" t="e">
        <f>VLOOKUP($L$2,'Paper 3'!$A$2:$BF$33,3,FALSE)</f>
        <v>#N/A</v>
      </c>
      <c r="AR9" s="29" t="s">
        <v>141</v>
      </c>
      <c r="AS9" s="29">
        <f>'Paper 3'!C3</f>
        <v>1</v>
      </c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24"/>
      <c r="BS9" s="24"/>
      <c r="BT9" s="24"/>
    </row>
    <row r="10" spans="2:72" ht="15" customHeight="1" x14ac:dyDescent="0.25">
      <c r="B10" s="14" t="str">
        <f>'Paper 1'!D2</f>
        <v>1b</v>
      </c>
      <c r="C10" s="42" t="str">
        <f>'Paper 1'!D1</f>
        <v>Timetable</v>
      </c>
      <c r="D10" s="42"/>
      <c r="E10" s="42"/>
      <c r="F10" s="42"/>
      <c r="G10" s="42"/>
      <c r="H10" s="42"/>
      <c r="I10" s="42"/>
      <c r="J10" s="42"/>
      <c r="K10" s="42"/>
      <c r="L10" s="42"/>
      <c r="M10" s="12" t="e">
        <f>VLOOKUP($L$2,'Paper 1'!$A$2:$BD$33,4,FALSE)</f>
        <v>#N/A</v>
      </c>
      <c r="N10" s="27" t="s">
        <v>141</v>
      </c>
      <c r="O10" s="28">
        <f>'Paper 1'!D3</f>
        <v>1</v>
      </c>
      <c r="P10" s="14"/>
      <c r="Q10" s="16" t="str">
        <f>'Paper 2'!D2</f>
        <v>1b</v>
      </c>
      <c r="R10" s="42" t="str">
        <f>'Paper 2'!D1</f>
        <v>Converting Measures</v>
      </c>
      <c r="S10" s="42" t="str">
        <f>'Paper 2'!F2</f>
        <v>2b</v>
      </c>
      <c r="T10" s="42" t="str">
        <f>'Paper 2'!G2</f>
        <v>3a</v>
      </c>
      <c r="U10" s="42" t="str">
        <f>'Paper 2'!H2</f>
        <v>3b</v>
      </c>
      <c r="V10" s="42">
        <f>'Paper 2'!I2</f>
        <v>4</v>
      </c>
      <c r="W10" s="42">
        <f>'Paper 2'!J2</f>
        <v>5</v>
      </c>
      <c r="X10" s="42" t="str">
        <f>'Paper 2'!K2</f>
        <v>6a</v>
      </c>
      <c r="Y10" s="42" t="str">
        <f>'Paper 2'!L2</f>
        <v>6bi</v>
      </c>
      <c r="Z10" s="42" t="str">
        <f>'Paper 2'!M2</f>
        <v>6bii</v>
      </c>
      <c r="AA10" s="42" t="str">
        <f>'Paper 2'!N2</f>
        <v>7a</v>
      </c>
      <c r="AB10" s="32" t="e">
        <f>VLOOKUP($L$2,'Paper 2'!$A$2:$BF$33,4,FALSE)</f>
        <v>#N/A</v>
      </c>
      <c r="AC10" s="29" t="s">
        <v>141</v>
      </c>
      <c r="AD10" s="29">
        <f>'Paper 2'!D3</f>
        <v>2</v>
      </c>
      <c r="AE10" s="26"/>
      <c r="AF10" s="16" t="str">
        <f>'Paper 3'!D2</f>
        <v>1b</v>
      </c>
      <c r="AG10" s="42" t="str">
        <f>'Paper 3'!D1</f>
        <v>Converting Measures</v>
      </c>
      <c r="AH10" s="42" t="str">
        <f>'Paper 2'!U2</f>
        <v>10c</v>
      </c>
      <c r="AI10" s="42" t="str">
        <f>'Paper 2'!V2</f>
        <v>10di</v>
      </c>
      <c r="AJ10" s="42" t="str">
        <f>'Paper 2'!W2</f>
        <v>10dii</v>
      </c>
      <c r="AK10" s="42">
        <f>'Paper 2'!X2</f>
        <v>11</v>
      </c>
      <c r="AL10" s="42" t="str">
        <f>'Paper 2'!Y2</f>
        <v>12a</v>
      </c>
      <c r="AM10" s="42" t="str">
        <f>'Paper 2'!Z2</f>
        <v>12b</v>
      </c>
      <c r="AN10" s="42" t="str">
        <f>'Paper 2'!AA2</f>
        <v>13a</v>
      </c>
      <c r="AO10" s="42" t="str">
        <f>'Paper 2'!AB2</f>
        <v>13b</v>
      </c>
      <c r="AP10" s="42" t="str">
        <f>'Paper 2'!AC2</f>
        <v>13ci</v>
      </c>
      <c r="AQ10" s="32" t="e">
        <f>VLOOKUP($L$2,'Paper 3'!$A$2:$BF$33,4,FALSE)</f>
        <v>#N/A</v>
      </c>
      <c r="AR10" s="29" t="s">
        <v>141</v>
      </c>
      <c r="AS10" s="29">
        <f>'Paper 3'!D3</f>
        <v>1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2:72" ht="15" customHeight="1" x14ac:dyDescent="0.25">
      <c r="B11" s="14" t="str">
        <f>'Paper 1'!E2</f>
        <v>1c</v>
      </c>
      <c r="C11" s="42" t="str">
        <f>'Paper 1'!E1</f>
        <v>Timetable</v>
      </c>
      <c r="D11" s="42"/>
      <c r="E11" s="42"/>
      <c r="F11" s="42"/>
      <c r="G11" s="42"/>
      <c r="H11" s="42"/>
      <c r="I11" s="42"/>
      <c r="J11" s="42"/>
      <c r="K11" s="42"/>
      <c r="L11" s="42"/>
      <c r="M11" s="12" t="e">
        <f>VLOOKUP($L$2,'Paper 1'!$A$2:$BD$33,5,FALSE)</f>
        <v>#N/A</v>
      </c>
      <c r="N11" s="27" t="s">
        <v>141</v>
      </c>
      <c r="O11" s="28">
        <f>'Paper 1'!E3</f>
        <v>2</v>
      </c>
      <c r="P11" s="14"/>
      <c r="Q11" s="16" t="str">
        <f>'Paper 2'!E2</f>
        <v>2a</v>
      </c>
      <c r="R11" s="42" t="str">
        <f>'Paper 2'!E1</f>
        <v>Indices</v>
      </c>
      <c r="S11" s="42" t="str">
        <f>'Paper 2'!G2</f>
        <v>3a</v>
      </c>
      <c r="T11" s="42" t="str">
        <f>'Paper 2'!H2</f>
        <v>3b</v>
      </c>
      <c r="U11" s="42">
        <f>'Paper 2'!I2</f>
        <v>4</v>
      </c>
      <c r="V11" s="42">
        <f>'Paper 2'!J2</f>
        <v>5</v>
      </c>
      <c r="W11" s="42" t="str">
        <f>'Paper 2'!K2</f>
        <v>6a</v>
      </c>
      <c r="X11" s="42" t="str">
        <f>'Paper 2'!L2</f>
        <v>6bi</v>
      </c>
      <c r="Y11" s="42" t="str">
        <f>'Paper 2'!M2</f>
        <v>6bii</v>
      </c>
      <c r="Z11" s="42" t="str">
        <f>'Paper 2'!N2</f>
        <v>7a</v>
      </c>
      <c r="AA11" s="42" t="str">
        <f>'Paper 2'!O2</f>
        <v>7b</v>
      </c>
      <c r="AB11" s="32" t="e">
        <f>VLOOKUP($L$2,'Paper 2'!$A$2:$BF$33,5,FALSE)</f>
        <v>#N/A</v>
      </c>
      <c r="AC11" s="29" t="s">
        <v>141</v>
      </c>
      <c r="AD11" s="29">
        <f>'Paper 2'!E3</f>
        <v>1</v>
      </c>
      <c r="AE11" s="25"/>
      <c r="AF11" s="16" t="str">
        <f>'Paper 3'!E2</f>
        <v>2a</v>
      </c>
      <c r="AG11" s="42" t="str">
        <f>'Paper 3'!E1</f>
        <v>Indices</v>
      </c>
      <c r="AH11" s="42" t="str">
        <f>'Paper 2'!V2</f>
        <v>10di</v>
      </c>
      <c r="AI11" s="42" t="str">
        <f>'Paper 2'!W2</f>
        <v>10dii</v>
      </c>
      <c r="AJ11" s="42">
        <f>'Paper 2'!X2</f>
        <v>11</v>
      </c>
      <c r="AK11" s="42" t="str">
        <f>'Paper 2'!Y2</f>
        <v>12a</v>
      </c>
      <c r="AL11" s="42" t="str">
        <f>'Paper 2'!Z2</f>
        <v>12b</v>
      </c>
      <c r="AM11" s="42" t="str">
        <f>'Paper 2'!AA2</f>
        <v>13a</v>
      </c>
      <c r="AN11" s="42" t="str">
        <f>'Paper 2'!AB2</f>
        <v>13b</v>
      </c>
      <c r="AO11" s="42" t="str">
        <f>'Paper 2'!AC2</f>
        <v>13ci</v>
      </c>
      <c r="AP11" s="42" t="str">
        <f>'Paper 2'!AD2</f>
        <v>13cii</v>
      </c>
      <c r="AQ11" s="32" t="e">
        <f>VLOOKUP($L$2,'Paper 3'!$A$2:$BF$33,5,FALSE)</f>
        <v>#N/A</v>
      </c>
      <c r="AR11" s="29" t="s">
        <v>141</v>
      </c>
      <c r="AS11" s="29">
        <f>'Paper 3'!E3</f>
        <v>1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2:72" ht="15" customHeight="1" x14ac:dyDescent="0.25">
      <c r="B12" s="14" t="str">
        <f>'Paper 1'!F2</f>
        <v>2a</v>
      </c>
      <c r="C12" s="42" t="str">
        <f>'Paper 1'!F1</f>
        <v>Function Machines</v>
      </c>
      <c r="D12" s="42"/>
      <c r="E12" s="42"/>
      <c r="F12" s="42"/>
      <c r="G12" s="42"/>
      <c r="H12" s="42"/>
      <c r="I12" s="42"/>
      <c r="J12" s="42"/>
      <c r="K12" s="42"/>
      <c r="L12" s="42"/>
      <c r="M12" s="12" t="e">
        <f>VLOOKUP($L$2,'Paper 1'!$A$2:$BD$33,6,FALSE)</f>
        <v>#N/A</v>
      </c>
      <c r="N12" s="27" t="s">
        <v>141</v>
      </c>
      <c r="O12" s="28">
        <f>'Paper 1'!F3</f>
        <v>1</v>
      </c>
      <c r="P12" s="14"/>
      <c r="Q12" s="16" t="str">
        <f>'Paper 2'!F2</f>
        <v>2b</v>
      </c>
      <c r="R12" s="42" t="str">
        <f>'Paper 2'!F1</f>
        <v>Indices</v>
      </c>
      <c r="S12" s="42" t="str">
        <f>'Paper 2'!H2</f>
        <v>3b</v>
      </c>
      <c r="T12" s="42">
        <f>'Paper 2'!I2</f>
        <v>4</v>
      </c>
      <c r="U12" s="42">
        <f>'Paper 2'!J2</f>
        <v>5</v>
      </c>
      <c r="V12" s="42" t="str">
        <f>'Paper 2'!K2</f>
        <v>6a</v>
      </c>
      <c r="W12" s="42" t="str">
        <f>'Paper 2'!L2</f>
        <v>6bi</v>
      </c>
      <c r="X12" s="42" t="str">
        <f>'Paper 2'!M2</f>
        <v>6bii</v>
      </c>
      <c r="Y12" s="42" t="str">
        <f>'Paper 2'!N2</f>
        <v>7a</v>
      </c>
      <c r="Z12" s="42" t="str">
        <f>'Paper 2'!O2</f>
        <v>7b</v>
      </c>
      <c r="AA12" s="42" t="str">
        <f>'Paper 2'!P2</f>
        <v>8a</v>
      </c>
      <c r="AB12" s="32" t="e">
        <f>VLOOKUP($L$2,'Paper 2'!$A$2:$BF$33,6,FALSE)</f>
        <v>#N/A</v>
      </c>
      <c r="AC12" s="29" t="s">
        <v>141</v>
      </c>
      <c r="AD12" s="29">
        <f>'Paper 2'!F3</f>
        <v>1</v>
      </c>
      <c r="AE12" s="25"/>
      <c r="AF12" s="16" t="str">
        <f>'Paper 3'!F2</f>
        <v>2b</v>
      </c>
      <c r="AG12" s="42" t="str">
        <f>'Paper 3'!F1</f>
        <v>Indices</v>
      </c>
      <c r="AH12" s="42" t="str">
        <f>'Paper 2'!W2</f>
        <v>10dii</v>
      </c>
      <c r="AI12" s="42">
        <f>'Paper 2'!X2</f>
        <v>11</v>
      </c>
      <c r="AJ12" s="42" t="str">
        <f>'Paper 2'!Y2</f>
        <v>12a</v>
      </c>
      <c r="AK12" s="42" t="str">
        <f>'Paper 2'!Z2</f>
        <v>12b</v>
      </c>
      <c r="AL12" s="42" t="str">
        <f>'Paper 2'!AA2</f>
        <v>13a</v>
      </c>
      <c r="AM12" s="42" t="str">
        <f>'Paper 2'!AB2</f>
        <v>13b</v>
      </c>
      <c r="AN12" s="42" t="str">
        <f>'Paper 2'!AC2</f>
        <v>13ci</v>
      </c>
      <c r="AO12" s="42" t="str">
        <f>'Paper 2'!AD2</f>
        <v>13cii</v>
      </c>
      <c r="AP12" s="42" t="str">
        <f>'Paper 2'!AE2</f>
        <v>13ciii</v>
      </c>
      <c r="AQ12" s="32" t="e">
        <f>VLOOKUP($L$2,'Paper 3'!$A$2:$BF$33,6,FALSE)</f>
        <v>#N/A</v>
      </c>
      <c r="AR12" s="29" t="s">
        <v>141</v>
      </c>
      <c r="AS12" s="29">
        <f>'Paper 3'!F3</f>
        <v>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2:72" ht="15" customHeight="1" x14ac:dyDescent="0.25">
      <c r="B13" s="14" t="str">
        <f>'Paper 1'!G2</f>
        <v>2b</v>
      </c>
      <c r="C13" s="42" t="str">
        <f>'Paper 1'!G1</f>
        <v>Function Machines</v>
      </c>
      <c r="D13" s="42"/>
      <c r="E13" s="42"/>
      <c r="F13" s="42"/>
      <c r="G13" s="42"/>
      <c r="H13" s="42"/>
      <c r="I13" s="42"/>
      <c r="J13" s="42"/>
      <c r="K13" s="42"/>
      <c r="L13" s="42"/>
      <c r="M13" s="12" t="e">
        <f>VLOOKUP($L$2,'Paper 1'!$A$2:$BD$33,7,FALSE)</f>
        <v>#N/A</v>
      </c>
      <c r="N13" s="27" t="s">
        <v>141</v>
      </c>
      <c r="O13" s="28">
        <f>'Paper 1'!G3</f>
        <v>2</v>
      </c>
      <c r="P13" s="14"/>
      <c r="Q13" s="16" t="str">
        <f>'Paper 2'!G2</f>
        <v>3a</v>
      </c>
      <c r="R13" s="42" t="str">
        <f>'Paper 2'!G1</f>
        <v>Properties of Quadrilaterals</v>
      </c>
      <c r="S13" s="42">
        <f>'Paper 2'!I2</f>
        <v>4</v>
      </c>
      <c r="T13" s="42">
        <f>'Paper 2'!J2</f>
        <v>5</v>
      </c>
      <c r="U13" s="42" t="str">
        <f>'Paper 2'!K2</f>
        <v>6a</v>
      </c>
      <c r="V13" s="42" t="str">
        <f>'Paper 2'!L2</f>
        <v>6bi</v>
      </c>
      <c r="W13" s="42" t="str">
        <f>'Paper 2'!M2</f>
        <v>6bii</v>
      </c>
      <c r="X13" s="42" t="str">
        <f>'Paper 2'!N2</f>
        <v>7a</v>
      </c>
      <c r="Y13" s="42" t="str">
        <f>'Paper 2'!O2</f>
        <v>7b</v>
      </c>
      <c r="Z13" s="42" t="str">
        <f>'Paper 2'!P2</f>
        <v>8a</v>
      </c>
      <c r="AA13" s="42" t="str">
        <f>'Paper 2'!Q2</f>
        <v>8b</v>
      </c>
      <c r="AB13" s="32" t="e">
        <f>VLOOKUP($L$2,'Paper 2'!$A$2:$BF$33,7,FALSE)</f>
        <v>#N/A</v>
      </c>
      <c r="AC13" s="29" t="s">
        <v>141</v>
      </c>
      <c r="AD13" s="29">
        <f>'Paper 2'!G3</f>
        <v>3</v>
      </c>
      <c r="AE13" s="25"/>
      <c r="AF13" s="16" t="str">
        <f>'Paper 3'!G2</f>
        <v>3a</v>
      </c>
      <c r="AG13" s="42" t="str">
        <f>'Paper 3'!G1</f>
        <v>Properties of Quadrilaterals</v>
      </c>
      <c r="AH13" s="42">
        <f>'Paper 2'!X2</f>
        <v>11</v>
      </c>
      <c r="AI13" s="42" t="str">
        <f>'Paper 2'!Y2</f>
        <v>12a</v>
      </c>
      <c r="AJ13" s="42" t="str">
        <f>'Paper 2'!Z2</f>
        <v>12b</v>
      </c>
      <c r="AK13" s="42" t="str">
        <f>'Paper 2'!AA2</f>
        <v>13a</v>
      </c>
      <c r="AL13" s="42" t="str">
        <f>'Paper 2'!AB2</f>
        <v>13b</v>
      </c>
      <c r="AM13" s="42" t="str">
        <f>'Paper 2'!AC2</f>
        <v>13ci</v>
      </c>
      <c r="AN13" s="42" t="str">
        <f>'Paper 2'!AD2</f>
        <v>13cii</v>
      </c>
      <c r="AO13" s="42" t="str">
        <f>'Paper 2'!AE2</f>
        <v>13ciii</v>
      </c>
      <c r="AP13" s="42" t="str">
        <f>'Paper 2'!AF2</f>
        <v>14a</v>
      </c>
      <c r="AQ13" s="32" t="e">
        <f>VLOOKUP($L$2,'Paper 3'!$A$2:$BF$33,7,FALSE)</f>
        <v>#N/A</v>
      </c>
      <c r="AR13" s="29" t="s">
        <v>141</v>
      </c>
      <c r="AS13" s="29">
        <f>'Paper 3'!G3</f>
        <v>1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2:72" ht="15" customHeight="1" x14ac:dyDescent="0.25">
      <c r="B14" s="14" t="str">
        <f>'Paper 1'!H2</f>
        <v>4a</v>
      </c>
      <c r="C14" s="42" t="str">
        <f>'Paper 1'!H1</f>
        <v>Patterns</v>
      </c>
      <c r="D14" s="42"/>
      <c r="E14" s="42"/>
      <c r="F14" s="42"/>
      <c r="G14" s="42"/>
      <c r="H14" s="42"/>
      <c r="I14" s="42"/>
      <c r="J14" s="42"/>
      <c r="K14" s="42"/>
      <c r="L14" s="42"/>
      <c r="M14" s="12" t="e">
        <f>VLOOKUP($L$2,'Paper 1'!$A$2:$BD$33,8,FALSE)</f>
        <v>#N/A</v>
      </c>
      <c r="N14" s="27" t="s">
        <v>141</v>
      </c>
      <c r="O14" s="28">
        <f>'Paper 1'!H3</f>
        <v>2</v>
      </c>
      <c r="P14" s="14"/>
      <c r="Q14" s="16" t="str">
        <f>'Paper 2'!H2</f>
        <v>3b</v>
      </c>
      <c r="R14" s="42" t="str">
        <f>'Paper 2'!H1</f>
        <v>Properties of Quadrilaterals</v>
      </c>
      <c r="S14" s="42">
        <f>'Paper 2'!J2</f>
        <v>5</v>
      </c>
      <c r="T14" s="42" t="str">
        <f>'Paper 2'!K2</f>
        <v>6a</v>
      </c>
      <c r="U14" s="42" t="str">
        <f>'Paper 2'!L2</f>
        <v>6bi</v>
      </c>
      <c r="V14" s="42" t="str">
        <f>'Paper 2'!M2</f>
        <v>6bii</v>
      </c>
      <c r="W14" s="42" t="str">
        <f>'Paper 2'!N2</f>
        <v>7a</v>
      </c>
      <c r="X14" s="42" t="str">
        <f>'Paper 2'!O2</f>
        <v>7b</v>
      </c>
      <c r="Y14" s="42" t="str">
        <f>'Paper 2'!P2</f>
        <v>8a</v>
      </c>
      <c r="Z14" s="42" t="str">
        <f>'Paper 2'!Q2</f>
        <v>8b</v>
      </c>
      <c r="AA14" s="42">
        <f>'Paper 2'!R2</f>
        <v>9</v>
      </c>
      <c r="AB14" s="32" t="e">
        <f>VLOOKUP($L$2,'Paper 2'!$A$2:$BF$33,8,FALSE)</f>
        <v>#N/A</v>
      </c>
      <c r="AC14" s="29" t="s">
        <v>141</v>
      </c>
      <c r="AD14" s="29">
        <f>'Paper 2'!H3</f>
        <v>1</v>
      </c>
      <c r="AE14" s="25"/>
      <c r="AF14" s="16" t="str">
        <f>'Paper 3'!H2</f>
        <v>3b</v>
      </c>
      <c r="AG14" s="42" t="str">
        <f>'Paper 3'!H1</f>
        <v>Properties of Quadrilaterals</v>
      </c>
      <c r="AH14" s="42" t="str">
        <f>'Paper 2'!Y2</f>
        <v>12a</v>
      </c>
      <c r="AI14" s="42" t="str">
        <f>'Paper 2'!Z2</f>
        <v>12b</v>
      </c>
      <c r="AJ14" s="42" t="str">
        <f>'Paper 2'!AA2</f>
        <v>13a</v>
      </c>
      <c r="AK14" s="42" t="str">
        <f>'Paper 2'!AB2</f>
        <v>13b</v>
      </c>
      <c r="AL14" s="42" t="str">
        <f>'Paper 2'!AC2</f>
        <v>13ci</v>
      </c>
      <c r="AM14" s="42" t="str">
        <f>'Paper 2'!AD2</f>
        <v>13cii</v>
      </c>
      <c r="AN14" s="42" t="str">
        <f>'Paper 2'!AE2</f>
        <v>13ciii</v>
      </c>
      <c r="AO14" s="42" t="str">
        <f>'Paper 2'!AF2</f>
        <v>14a</v>
      </c>
      <c r="AP14" s="42" t="str">
        <f>'Paper 2'!AG2</f>
        <v>14b</v>
      </c>
      <c r="AQ14" s="32" t="e">
        <f>VLOOKUP($L$2,'Paper 3'!$A$2:$BF$33,8,FALSE)</f>
        <v>#N/A</v>
      </c>
      <c r="AR14" s="29" t="s">
        <v>141</v>
      </c>
      <c r="AS14" s="29">
        <f>'Paper 3'!H3</f>
        <v>1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</row>
    <row r="15" spans="2:72" ht="15" customHeight="1" x14ac:dyDescent="0.25">
      <c r="B15" s="14" t="str">
        <f>'Paper 1'!I2</f>
        <v>4b</v>
      </c>
      <c r="C15" s="42" t="str">
        <f>'Paper 1'!I1</f>
        <v>Patterns</v>
      </c>
      <c r="D15" s="42"/>
      <c r="E15" s="42"/>
      <c r="F15" s="42"/>
      <c r="G15" s="42"/>
      <c r="H15" s="42"/>
      <c r="I15" s="42"/>
      <c r="J15" s="42"/>
      <c r="K15" s="42"/>
      <c r="L15" s="42"/>
      <c r="M15" s="12" t="e">
        <f>VLOOKUP($L$2,'Paper 1'!$A$2:$BD$33,9,FALSE)</f>
        <v>#N/A</v>
      </c>
      <c r="N15" s="27" t="s">
        <v>141</v>
      </c>
      <c r="O15" s="28">
        <f>'Paper 1'!I3</f>
        <v>1</v>
      </c>
      <c r="P15" s="14"/>
      <c r="Q15" s="16">
        <f>'Paper 2'!I2</f>
        <v>4</v>
      </c>
      <c r="R15" s="42" t="str">
        <f>'Paper 2'!I1</f>
        <v>Rotation</v>
      </c>
      <c r="S15" s="42" t="str">
        <f>'Paper 2'!K2</f>
        <v>6a</v>
      </c>
      <c r="T15" s="42" t="str">
        <f>'Paper 2'!L2</f>
        <v>6bi</v>
      </c>
      <c r="U15" s="42" t="str">
        <f>'Paper 2'!M2</f>
        <v>6bii</v>
      </c>
      <c r="V15" s="42" t="str">
        <f>'Paper 2'!N2</f>
        <v>7a</v>
      </c>
      <c r="W15" s="42" t="str">
        <f>'Paper 2'!O2</f>
        <v>7b</v>
      </c>
      <c r="X15" s="42" t="str">
        <f>'Paper 2'!P2</f>
        <v>8a</v>
      </c>
      <c r="Y15" s="42" t="str">
        <f>'Paper 2'!Q2</f>
        <v>8b</v>
      </c>
      <c r="Z15" s="42">
        <f>'Paper 2'!R2</f>
        <v>9</v>
      </c>
      <c r="AA15" s="42" t="str">
        <f>'Paper 2'!S2</f>
        <v>10a</v>
      </c>
      <c r="AB15" s="32" t="e">
        <f>VLOOKUP($L$2,'Paper 2'!$A$2:$BF$33,9,FALSE)</f>
        <v>#N/A</v>
      </c>
      <c r="AC15" s="29" t="s">
        <v>141</v>
      </c>
      <c r="AD15" s="29">
        <f>'Paper 2'!I3</f>
        <v>2</v>
      </c>
      <c r="AE15" s="25"/>
      <c r="AF15" s="16">
        <f>'Paper 3'!I2</f>
        <v>4</v>
      </c>
      <c r="AG15" s="42" t="str">
        <f>'Paper 3'!I1</f>
        <v>Rotation</v>
      </c>
      <c r="AH15" s="42" t="str">
        <f>'Paper 2'!Z2</f>
        <v>12b</v>
      </c>
      <c r="AI15" s="42" t="str">
        <f>'Paper 2'!AA2</f>
        <v>13a</v>
      </c>
      <c r="AJ15" s="42" t="str">
        <f>'Paper 2'!AB2</f>
        <v>13b</v>
      </c>
      <c r="AK15" s="42" t="str">
        <f>'Paper 2'!AC2</f>
        <v>13ci</v>
      </c>
      <c r="AL15" s="42" t="str">
        <f>'Paper 2'!AD2</f>
        <v>13cii</v>
      </c>
      <c r="AM15" s="42" t="str">
        <f>'Paper 2'!AE2</f>
        <v>13ciii</v>
      </c>
      <c r="AN15" s="42" t="str">
        <f>'Paper 2'!AF2</f>
        <v>14a</v>
      </c>
      <c r="AO15" s="42" t="str">
        <f>'Paper 2'!AG2</f>
        <v>14b</v>
      </c>
      <c r="AP15" s="42" t="str">
        <f>'Paper 2'!AH2</f>
        <v>14c</v>
      </c>
      <c r="AQ15" s="32" t="e">
        <f>VLOOKUP($L$2,'Paper 3'!$A$2:$BF$33,9,FALSE)</f>
        <v>#N/A</v>
      </c>
      <c r="AR15" s="29" t="s">
        <v>141</v>
      </c>
      <c r="AS15" s="29">
        <f>'Paper 3'!I3</f>
        <v>1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</row>
    <row r="16" spans="2:72" ht="15" customHeight="1" x14ac:dyDescent="0.25">
      <c r="B16" s="14">
        <f>'Paper 1'!J2</f>
        <v>3</v>
      </c>
      <c r="C16" s="42" t="str">
        <f>'Paper 1'!J1</f>
        <v>Two Way Tables</v>
      </c>
      <c r="D16" s="42"/>
      <c r="E16" s="42"/>
      <c r="F16" s="42"/>
      <c r="G16" s="42"/>
      <c r="H16" s="42"/>
      <c r="I16" s="42"/>
      <c r="J16" s="42"/>
      <c r="K16" s="42"/>
      <c r="L16" s="42"/>
      <c r="M16" s="12" t="e">
        <f>VLOOKUP($L$2,'Paper 1'!$A$2:$BD$33,10,FALSE)</f>
        <v>#N/A</v>
      </c>
      <c r="N16" s="27" t="s">
        <v>141</v>
      </c>
      <c r="O16" s="28">
        <f>'Paper 1'!J3</f>
        <v>4</v>
      </c>
      <c r="P16" s="14"/>
      <c r="Q16" s="16">
        <f>'Paper 2'!J2</f>
        <v>5</v>
      </c>
      <c r="R16" s="42" t="str">
        <f>'Paper 2'!J1</f>
        <v>Angles in a Quadrilateral</v>
      </c>
      <c r="S16" s="42" t="str">
        <f>'Paper 2'!L2</f>
        <v>6bi</v>
      </c>
      <c r="T16" s="42" t="str">
        <f>'Paper 2'!M2</f>
        <v>6bii</v>
      </c>
      <c r="U16" s="42" t="str">
        <f>'Paper 2'!N2</f>
        <v>7a</v>
      </c>
      <c r="V16" s="42" t="str">
        <f>'Paper 2'!O2</f>
        <v>7b</v>
      </c>
      <c r="W16" s="42" t="str">
        <f>'Paper 2'!P2</f>
        <v>8a</v>
      </c>
      <c r="X16" s="42" t="str">
        <f>'Paper 2'!Q2</f>
        <v>8b</v>
      </c>
      <c r="Y16" s="42">
        <f>'Paper 2'!R2</f>
        <v>9</v>
      </c>
      <c r="Z16" s="42" t="str">
        <f>'Paper 2'!S2</f>
        <v>10a</v>
      </c>
      <c r="AA16" s="42" t="str">
        <f>'Paper 2'!T2</f>
        <v>10b</v>
      </c>
      <c r="AB16" s="32" t="e">
        <f>VLOOKUP($L$2,'Paper 2'!$A$2:$BF$33,10,FALSE)</f>
        <v>#N/A</v>
      </c>
      <c r="AC16" s="29" t="s">
        <v>141</v>
      </c>
      <c r="AD16" s="29">
        <f>'Paper 2'!J3</f>
        <v>3</v>
      </c>
      <c r="AE16" s="25"/>
      <c r="AF16" s="16">
        <f>'Paper 3'!J2</f>
        <v>5</v>
      </c>
      <c r="AG16" s="42" t="str">
        <f>'Paper 3'!J1</f>
        <v>Angles in a Quadrilateral</v>
      </c>
      <c r="AH16" s="42" t="str">
        <f>'Paper 2'!AA2</f>
        <v>13a</v>
      </c>
      <c r="AI16" s="42" t="str">
        <f>'Paper 2'!AB2</f>
        <v>13b</v>
      </c>
      <c r="AJ16" s="42" t="str">
        <f>'Paper 2'!AC2</f>
        <v>13ci</v>
      </c>
      <c r="AK16" s="42" t="str">
        <f>'Paper 2'!AD2</f>
        <v>13cii</v>
      </c>
      <c r="AL16" s="42" t="str">
        <f>'Paper 2'!AE2</f>
        <v>13ciii</v>
      </c>
      <c r="AM16" s="42" t="str">
        <f>'Paper 2'!AF2</f>
        <v>14a</v>
      </c>
      <c r="AN16" s="42" t="str">
        <f>'Paper 2'!AG2</f>
        <v>14b</v>
      </c>
      <c r="AO16" s="42" t="str">
        <f>'Paper 2'!AH2</f>
        <v>14c</v>
      </c>
      <c r="AP16" s="42">
        <f>'Paper 2'!AI2</f>
        <v>15</v>
      </c>
      <c r="AQ16" s="32" t="e">
        <f>VLOOKUP($L$2,'Paper 3'!$A$2:$BF$33,10,FALSE)</f>
        <v>#N/A</v>
      </c>
      <c r="AR16" s="29" t="s">
        <v>141</v>
      </c>
      <c r="AS16" s="29">
        <f>'Paper 3'!J3</f>
        <v>1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</row>
    <row r="17" spans="2:72" ht="15" customHeight="1" x14ac:dyDescent="0.25">
      <c r="B17" s="14" t="str">
        <f>'Paper 1'!K2</f>
        <v>5a</v>
      </c>
      <c r="C17" s="42" t="str">
        <f>'Paper 1'!K1</f>
        <v>Pie Charts</v>
      </c>
      <c r="D17" s="42"/>
      <c r="E17" s="42"/>
      <c r="F17" s="42"/>
      <c r="G17" s="42"/>
      <c r="H17" s="42"/>
      <c r="I17" s="42"/>
      <c r="J17" s="42"/>
      <c r="K17" s="42"/>
      <c r="L17" s="42"/>
      <c r="M17" s="12" t="e">
        <f>VLOOKUP($L$2,'Paper 1'!$A$2:$BD$33,11,FALSE)</f>
        <v>#N/A</v>
      </c>
      <c r="N17" s="27" t="s">
        <v>141</v>
      </c>
      <c r="O17" s="28">
        <f>'Paper 1'!K3</f>
        <v>2</v>
      </c>
      <c r="P17" s="14"/>
      <c r="Q17" s="16" t="str">
        <f>'Paper 2'!K2</f>
        <v>6a</v>
      </c>
      <c r="R17" s="42" t="str">
        <f>'Paper 2'!K1</f>
        <v>Area of a Circle</v>
      </c>
      <c r="S17" s="42" t="str">
        <f>'Paper 2'!M2</f>
        <v>6bii</v>
      </c>
      <c r="T17" s="42" t="str">
        <f>'Paper 2'!N2</f>
        <v>7a</v>
      </c>
      <c r="U17" s="42" t="str">
        <f>'Paper 2'!O2</f>
        <v>7b</v>
      </c>
      <c r="V17" s="42" t="str">
        <f>'Paper 2'!P2</f>
        <v>8a</v>
      </c>
      <c r="W17" s="42" t="str">
        <f>'Paper 2'!Q2</f>
        <v>8b</v>
      </c>
      <c r="X17" s="42">
        <f>'Paper 2'!R2</f>
        <v>9</v>
      </c>
      <c r="Y17" s="42" t="str">
        <f>'Paper 2'!S2</f>
        <v>10a</v>
      </c>
      <c r="Z17" s="42" t="str">
        <f>'Paper 2'!T2</f>
        <v>10b</v>
      </c>
      <c r="AA17" s="42" t="str">
        <f>'Paper 2'!U2</f>
        <v>10c</v>
      </c>
      <c r="AB17" s="32" t="e">
        <f>VLOOKUP($L$2,'Paper 2'!$A$2:$BF$33,11,FALSE)</f>
        <v>#N/A</v>
      </c>
      <c r="AC17" s="29" t="s">
        <v>141</v>
      </c>
      <c r="AD17" s="29">
        <f>'Paper 2'!K3</f>
        <v>2</v>
      </c>
      <c r="AE17" s="25"/>
      <c r="AF17" s="16" t="str">
        <f>'Paper 3'!K2</f>
        <v>6a</v>
      </c>
      <c r="AG17" s="42" t="str">
        <f>'Paper 3'!K1</f>
        <v>Area of a Circle</v>
      </c>
      <c r="AH17" s="42" t="str">
        <f>'Paper 2'!AB2</f>
        <v>13b</v>
      </c>
      <c r="AI17" s="42" t="str">
        <f>'Paper 2'!AC2</f>
        <v>13ci</v>
      </c>
      <c r="AJ17" s="42" t="str">
        <f>'Paper 2'!AD2</f>
        <v>13cii</v>
      </c>
      <c r="AK17" s="42" t="str">
        <f>'Paper 2'!AE2</f>
        <v>13ciii</v>
      </c>
      <c r="AL17" s="42" t="str">
        <f>'Paper 2'!AF2</f>
        <v>14a</v>
      </c>
      <c r="AM17" s="42" t="str">
        <f>'Paper 2'!AG2</f>
        <v>14b</v>
      </c>
      <c r="AN17" s="42" t="str">
        <f>'Paper 2'!AH2</f>
        <v>14c</v>
      </c>
      <c r="AO17" s="42">
        <f>'Paper 2'!AI2</f>
        <v>15</v>
      </c>
      <c r="AP17" s="42" t="str">
        <f>'Paper 2'!AJ2</f>
        <v>16a</v>
      </c>
      <c r="AQ17" s="32" t="e">
        <f>VLOOKUP($L$2,'Paper 3'!$A$2:$BF$33,11,FALSE)</f>
        <v>#N/A</v>
      </c>
      <c r="AR17" s="29" t="s">
        <v>141</v>
      </c>
      <c r="AS17" s="29">
        <f>'Paper 3'!K3</f>
        <v>1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</row>
    <row r="18" spans="2:72" ht="15" customHeight="1" x14ac:dyDescent="0.25">
      <c r="B18" s="14" t="str">
        <f>'Paper 1'!L2</f>
        <v>5b</v>
      </c>
      <c r="C18" s="42" t="str">
        <f>'Paper 1'!L1</f>
        <v>Pie Charts</v>
      </c>
      <c r="D18" s="42"/>
      <c r="E18" s="42"/>
      <c r="F18" s="42"/>
      <c r="G18" s="42"/>
      <c r="H18" s="42"/>
      <c r="I18" s="42"/>
      <c r="J18" s="42"/>
      <c r="K18" s="42"/>
      <c r="L18" s="42"/>
      <c r="M18" s="12" t="e">
        <f>VLOOKUP($L$2,'Paper 1'!$A$2:$BD$33,12,FALSE)</f>
        <v>#N/A</v>
      </c>
      <c r="N18" s="27" t="s">
        <v>141</v>
      </c>
      <c r="O18" s="28">
        <f>'Paper 1'!L3</f>
        <v>2</v>
      </c>
      <c r="P18" s="14"/>
      <c r="Q18" s="16" t="str">
        <f>'Paper 2'!L2</f>
        <v>6bi</v>
      </c>
      <c r="R18" s="42" t="str">
        <f>'Paper 2'!L1</f>
        <v>Converting Metric Units</v>
      </c>
      <c r="S18" s="42" t="str">
        <f>'Paper 2'!N2</f>
        <v>7a</v>
      </c>
      <c r="T18" s="42" t="str">
        <f>'Paper 2'!O2</f>
        <v>7b</v>
      </c>
      <c r="U18" s="42" t="str">
        <f>'Paper 2'!P2</f>
        <v>8a</v>
      </c>
      <c r="V18" s="42" t="str">
        <f>'Paper 2'!Q2</f>
        <v>8b</v>
      </c>
      <c r="W18" s="42">
        <f>'Paper 2'!R2</f>
        <v>9</v>
      </c>
      <c r="X18" s="42" t="str">
        <f>'Paper 2'!S2</f>
        <v>10a</v>
      </c>
      <c r="Y18" s="42" t="str">
        <f>'Paper 2'!T2</f>
        <v>10b</v>
      </c>
      <c r="Z18" s="42" t="str">
        <f>'Paper 2'!U2</f>
        <v>10c</v>
      </c>
      <c r="AA18" s="42" t="str">
        <f>'Paper 2'!V2</f>
        <v>10di</v>
      </c>
      <c r="AB18" s="32" t="e">
        <f>VLOOKUP($L$2,'Paper 2'!$A$2:$BF$33,12,FALSE)</f>
        <v>#N/A</v>
      </c>
      <c r="AC18" s="29" t="s">
        <v>141</v>
      </c>
      <c r="AD18" s="29">
        <f>'Paper 2'!L3</f>
        <v>1</v>
      </c>
      <c r="AE18" s="25"/>
      <c r="AF18" s="16" t="str">
        <f>'Paper 3'!L2</f>
        <v>6bi</v>
      </c>
      <c r="AG18" s="42" t="str">
        <f>'Paper 3'!L1</f>
        <v>Converting Metric Units</v>
      </c>
      <c r="AH18" s="42" t="str">
        <f>'Paper 2'!AC2</f>
        <v>13ci</v>
      </c>
      <c r="AI18" s="42" t="str">
        <f>'Paper 2'!AD2</f>
        <v>13cii</v>
      </c>
      <c r="AJ18" s="42" t="str">
        <f>'Paper 2'!AE2</f>
        <v>13ciii</v>
      </c>
      <c r="AK18" s="42" t="str">
        <f>'Paper 2'!AF2</f>
        <v>14a</v>
      </c>
      <c r="AL18" s="42" t="str">
        <f>'Paper 2'!AG2</f>
        <v>14b</v>
      </c>
      <c r="AM18" s="42" t="str">
        <f>'Paper 2'!AH2</f>
        <v>14c</v>
      </c>
      <c r="AN18" s="42">
        <f>'Paper 2'!AI2</f>
        <v>15</v>
      </c>
      <c r="AO18" s="42" t="str">
        <f>'Paper 2'!AJ2</f>
        <v>16a</v>
      </c>
      <c r="AP18" s="42" t="str">
        <f>'Paper 2'!AK2</f>
        <v>16bi</v>
      </c>
      <c r="AQ18" s="32" t="e">
        <f>VLOOKUP($L$2,'Paper 3'!$A$2:$BF$33,12,FALSE)</f>
        <v>#N/A</v>
      </c>
      <c r="AR18" s="29" t="s">
        <v>141</v>
      </c>
      <c r="AS18" s="29">
        <f>'Paper 3'!L3</f>
        <v>1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</row>
    <row r="19" spans="2:72" ht="15" customHeight="1" x14ac:dyDescent="0.25">
      <c r="B19" s="14" t="str">
        <f>'Paper 1'!M2</f>
        <v>5c</v>
      </c>
      <c r="C19" s="42" t="str">
        <f>'Paper 1'!M1</f>
        <v>Pie Charts</v>
      </c>
      <c r="D19" s="42"/>
      <c r="E19" s="42"/>
      <c r="F19" s="42"/>
      <c r="G19" s="42"/>
      <c r="H19" s="42"/>
      <c r="I19" s="42"/>
      <c r="J19" s="42"/>
      <c r="K19" s="42"/>
      <c r="L19" s="42"/>
      <c r="M19" s="12" t="e">
        <f>VLOOKUP($L$2,'Paper 1'!$A$2:$BD$33,13,FALSE)</f>
        <v>#N/A</v>
      </c>
      <c r="N19" s="27" t="s">
        <v>141</v>
      </c>
      <c r="O19" s="28">
        <f>'Paper 1'!M3</f>
        <v>1</v>
      </c>
      <c r="P19" s="14"/>
      <c r="Q19" s="16" t="str">
        <f>'Paper 2'!M2</f>
        <v>6bii</v>
      </c>
      <c r="R19" s="42" t="str">
        <f>'Paper 2'!M1</f>
        <v>Area of a Rectangle</v>
      </c>
      <c r="S19" s="42" t="str">
        <f>'Paper 2'!O2</f>
        <v>7b</v>
      </c>
      <c r="T19" s="42" t="str">
        <f>'Paper 2'!P2</f>
        <v>8a</v>
      </c>
      <c r="U19" s="42" t="str">
        <f>'Paper 2'!Q2</f>
        <v>8b</v>
      </c>
      <c r="V19" s="42">
        <f>'Paper 2'!R2</f>
        <v>9</v>
      </c>
      <c r="W19" s="42" t="str">
        <f>'Paper 2'!S2</f>
        <v>10a</v>
      </c>
      <c r="X19" s="42" t="str">
        <f>'Paper 2'!T2</f>
        <v>10b</v>
      </c>
      <c r="Y19" s="42" t="str">
        <f>'Paper 2'!U2</f>
        <v>10c</v>
      </c>
      <c r="Z19" s="42" t="str">
        <f>'Paper 2'!V2</f>
        <v>10di</v>
      </c>
      <c r="AA19" s="42" t="str">
        <f>'Paper 2'!W2</f>
        <v>10dii</v>
      </c>
      <c r="AB19" s="32" t="e">
        <f>VLOOKUP($L$2,'Paper 2'!$A$2:$BF$33,13,FALSE)</f>
        <v>#N/A</v>
      </c>
      <c r="AC19" s="29" t="s">
        <v>141</v>
      </c>
      <c r="AD19" s="29">
        <f>'Paper 2'!M3</f>
        <v>2</v>
      </c>
      <c r="AE19" s="25"/>
      <c r="AF19" s="16" t="str">
        <f>'Paper 3'!M2</f>
        <v>6bii</v>
      </c>
      <c r="AG19" s="42" t="str">
        <f>'Paper 3'!M1</f>
        <v>Area of a Rectangle</v>
      </c>
      <c r="AH19" s="42" t="str">
        <f>'Paper 2'!AD2</f>
        <v>13cii</v>
      </c>
      <c r="AI19" s="42" t="str">
        <f>'Paper 2'!AE2</f>
        <v>13ciii</v>
      </c>
      <c r="AJ19" s="42" t="str">
        <f>'Paper 2'!AF2</f>
        <v>14a</v>
      </c>
      <c r="AK19" s="42" t="str">
        <f>'Paper 2'!AG2</f>
        <v>14b</v>
      </c>
      <c r="AL19" s="42" t="str">
        <f>'Paper 2'!AH2</f>
        <v>14c</v>
      </c>
      <c r="AM19" s="42">
        <f>'Paper 2'!AI2</f>
        <v>15</v>
      </c>
      <c r="AN19" s="42" t="str">
        <f>'Paper 2'!AJ2</f>
        <v>16a</v>
      </c>
      <c r="AO19" s="42" t="str">
        <f>'Paper 2'!AK2</f>
        <v>16bi</v>
      </c>
      <c r="AP19" s="42" t="str">
        <f>'Paper 2'!AL2</f>
        <v>16bii</v>
      </c>
      <c r="AQ19" s="32" t="e">
        <f>VLOOKUP($L$2,'Paper 3'!$A$2:$BF$33,13,FALSE)</f>
        <v>#N/A</v>
      </c>
      <c r="AR19" s="29" t="s">
        <v>141</v>
      </c>
      <c r="AS19" s="29">
        <f>'Paper 3'!M3</f>
        <v>1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</row>
    <row r="20" spans="2:72" ht="15" customHeight="1" x14ac:dyDescent="0.25">
      <c r="B20" s="14" t="str">
        <f>'Paper 1'!N2</f>
        <v>6a</v>
      </c>
      <c r="C20" s="42" t="str">
        <f>'Paper 1'!N1</f>
        <v>Decimals</v>
      </c>
      <c r="D20" s="42"/>
      <c r="E20" s="42"/>
      <c r="F20" s="42"/>
      <c r="G20" s="42"/>
      <c r="H20" s="42"/>
      <c r="I20" s="42"/>
      <c r="J20" s="42"/>
      <c r="K20" s="42"/>
      <c r="L20" s="42"/>
      <c r="M20" s="12" t="e">
        <f>VLOOKUP($L$2,'Paper 1'!$A$2:$BD$33,14,FALSE)</f>
        <v>#N/A</v>
      </c>
      <c r="N20" s="27" t="s">
        <v>141</v>
      </c>
      <c r="O20" s="28">
        <f>'Paper 1'!N3</f>
        <v>1</v>
      </c>
      <c r="P20" s="14"/>
      <c r="Q20" s="16" t="str">
        <f>'Paper 2'!N2</f>
        <v>7a</v>
      </c>
      <c r="R20" s="42" t="str">
        <f>'Paper 2'!N1</f>
        <v>Bearings</v>
      </c>
      <c r="S20" s="42" t="str">
        <f>'Paper 2'!P2</f>
        <v>8a</v>
      </c>
      <c r="T20" s="42" t="str">
        <f>'Paper 2'!Q2</f>
        <v>8b</v>
      </c>
      <c r="U20" s="42">
        <f>'Paper 2'!R2</f>
        <v>9</v>
      </c>
      <c r="V20" s="42" t="str">
        <f>'Paper 2'!S2</f>
        <v>10a</v>
      </c>
      <c r="W20" s="42" t="str">
        <f>'Paper 2'!T2</f>
        <v>10b</v>
      </c>
      <c r="X20" s="42" t="str">
        <f>'Paper 2'!U2</f>
        <v>10c</v>
      </c>
      <c r="Y20" s="42" t="str">
        <f>'Paper 2'!V2</f>
        <v>10di</v>
      </c>
      <c r="Z20" s="42" t="str">
        <f>'Paper 2'!W2</f>
        <v>10dii</v>
      </c>
      <c r="AA20" s="42">
        <f>'Paper 2'!X2</f>
        <v>11</v>
      </c>
      <c r="AB20" s="32" t="e">
        <f>VLOOKUP($L$2,'Paper 2'!$A$2:$BF$33,14,FALSE)</f>
        <v>#N/A</v>
      </c>
      <c r="AC20" s="29" t="s">
        <v>141</v>
      </c>
      <c r="AD20" s="29">
        <f>'Paper 2'!N3</f>
        <v>1</v>
      </c>
      <c r="AE20" s="25"/>
      <c r="AF20" s="16" t="str">
        <f>'Paper 3'!N2</f>
        <v>7a</v>
      </c>
      <c r="AG20" s="42" t="str">
        <f>'Paper 3'!N1</f>
        <v>Bearings</v>
      </c>
      <c r="AH20" s="42" t="str">
        <f>'Paper 2'!AE2</f>
        <v>13ciii</v>
      </c>
      <c r="AI20" s="42" t="str">
        <f>'Paper 2'!AF2</f>
        <v>14a</v>
      </c>
      <c r="AJ20" s="42" t="str">
        <f>'Paper 2'!AG2</f>
        <v>14b</v>
      </c>
      <c r="AK20" s="42" t="str">
        <f>'Paper 2'!AH2</f>
        <v>14c</v>
      </c>
      <c r="AL20" s="42">
        <f>'Paper 2'!AI2</f>
        <v>15</v>
      </c>
      <c r="AM20" s="42" t="str">
        <f>'Paper 2'!AJ2</f>
        <v>16a</v>
      </c>
      <c r="AN20" s="42" t="str">
        <f>'Paper 2'!AK2</f>
        <v>16bi</v>
      </c>
      <c r="AO20" s="42" t="str">
        <f>'Paper 2'!AL2</f>
        <v>16bii</v>
      </c>
      <c r="AP20" s="42" t="str">
        <f>'Paper 2'!AM2</f>
        <v>17a</v>
      </c>
      <c r="AQ20" s="32" t="e">
        <f>VLOOKUP($L$2,'Paper 3'!$A$2:$BF$33,14,FALSE)</f>
        <v>#N/A</v>
      </c>
      <c r="AR20" s="29" t="s">
        <v>141</v>
      </c>
      <c r="AS20" s="29">
        <f>'Paper 3'!N3</f>
        <v>1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</row>
    <row r="21" spans="2:72" ht="15" customHeight="1" x14ac:dyDescent="0.25">
      <c r="B21" s="14" t="str">
        <f>'Paper 1'!O2</f>
        <v>6b</v>
      </c>
      <c r="C21" s="42" t="str">
        <f>'Paper 1'!O1</f>
        <v>Decimals</v>
      </c>
      <c r="D21" s="42"/>
      <c r="E21" s="42"/>
      <c r="F21" s="42"/>
      <c r="G21" s="42"/>
      <c r="H21" s="42"/>
      <c r="I21" s="42"/>
      <c r="J21" s="42"/>
      <c r="K21" s="42"/>
      <c r="L21" s="42"/>
      <c r="M21" s="12" t="e">
        <f>VLOOKUP($L$2,'Paper 1'!$A$2:$BD$33,15,FALSE)</f>
        <v>#N/A</v>
      </c>
      <c r="N21" s="27" t="s">
        <v>141</v>
      </c>
      <c r="O21" s="28">
        <f>'Paper 1'!O3</f>
        <v>1</v>
      </c>
      <c r="P21" s="14"/>
      <c r="Q21" s="16" t="str">
        <f>'Paper 2'!O2</f>
        <v>7b</v>
      </c>
      <c r="R21" s="42" t="str">
        <f>'Paper 2'!O1</f>
        <v>Bearings</v>
      </c>
      <c r="S21" s="42" t="str">
        <f>'Paper 2'!Q2</f>
        <v>8b</v>
      </c>
      <c r="T21" s="42">
        <f>'Paper 2'!R2</f>
        <v>9</v>
      </c>
      <c r="U21" s="42" t="str">
        <f>'Paper 2'!S2</f>
        <v>10a</v>
      </c>
      <c r="V21" s="42" t="str">
        <f>'Paper 2'!T2</f>
        <v>10b</v>
      </c>
      <c r="W21" s="42" t="str">
        <f>'Paper 2'!U2</f>
        <v>10c</v>
      </c>
      <c r="X21" s="42" t="str">
        <f>'Paper 2'!V2</f>
        <v>10di</v>
      </c>
      <c r="Y21" s="42" t="str">
        <f>'Paper 2'!W2</f>
        <v>10dii</v>
      </c>
      <c r="Z21" s="42">
        <f>'Paper 2'!X2</f>
        <v>11</v>
      </c>
      <c r="AA21" s="42" t="str">
        <f>'Paper 2'!Y2</f>
        <v>12a</v>
      </c>
      <c r="AB21" s="32" t="e">
        <f>VLOOKUP($L$2,'Paper 2'!$A$2:$BF$33,15,FALSE)</f>
        <v>#N/A</v>
      </c>
      <c r="AC21" s="29" t="s">
        <v>141</v>
      </c>
      <c r="AD21" s="29">
        <f>'Paper 2'!O3</f>
        <v>2</v>
      </c>
      <c r="AE21" s="25"/>
      <c r="AF21" s="16" t="str">
        <f>'Paper 3'!O2</f>
        <v>7b</v>
      </c>
      <c r="AG21" s="42" t="str">
        <f>'Paper 3'!O1</f>
        <v>Bearings</v>
      </c>
      <c r="AH21" s="42" t="str">
        <f>'Paper 2'!AF2</f>
        <v>14a</v>
      </c>
      <c r="AI21" s="42" t="str">
        <f>'Paper 2'!AG2</f>
        <v>14b</v>
      </c>
      <c r="AJ21" s="42" t="str">
        <f>'Paper 2'!AH2</f>
        <v>14c</v>
      </c>
      <c r="AK21" s="42">
        <f>'Paper 2'!AI2</f>
        <v>15</v>
      </c>
      <c r="AL21" s="42" t="str">
        <f>'Paper 2'!AJ2</f>
        <v>16a</v>
      </c>
      <c r="AM21" s="42" t="str">
        <f>'Paper 2'!AK2</f>
        <v>16bi</v>
      </c>
      <c r="AN21" s="42" t="str">
        <f>'Paper 2'!AL2</f>
        <v>16bii</v>
      </c>
      <c r="AO21" s="42" t="str">
        <f>'Paper 2'!AM2</f>
        <v>17a</v>
      </c>
      <c r="AP21" s="42" t="str">
        <f>'Paper 2'!AN2</f>
        <v>17b</v>
      </c>
      <c r="AQ21" s="32" t="e">
        <f>VLOOKUP($L$2,'Paper 3'!$A$2:$BF$33,15,FALSE)</f>
        <v>#N/A</v>
      </c>
      <c r="AR21" s="29" t="s">
        <v>141</v>
      </c>
      <c r="AS21" s="29">
        <f>'Paper 3'!O3</f>
        <v>1</v>
      </c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</row>
    <row r="22" spans="2:72" ht="15" customHeight="1" x14ac:dyDescent="0.25">
      <c r="B22" s="14" t="str">
        <f>'Paper 1'!P2</f>
        <v>6ci</v>
      </c>
      <c r="C22" s="42" t="str">
        <f>'Paper 1'!P1</f>
        <v>Decimals</v>
      </c>
      <c r="D22" s="42"/>
      <c r="E22" s="42"/>
      <c r="F22" s="42"/>
      <c r="G22" s="42"/>
      <c r="H22" s="42"/>
      <c r="I22" s="42"/>
      <c r="J22" s="42"/>
      <c r="K22" s="42"/>
      <c r="L22" s="42"/>
      <c r="M22" s="12" t="e">
        <f>VLOOKUP($L$2,'Paper 1'!$A$2:$BD$33,16,FALSE)</f>
        <v>#N/A</v>
      </c>
      <c r="N22" s="27" t="s">
        <v>141</v>
      </c>
      <c r="O22" s="28">
        <f>'Paper 1'!P3</f>
        <v>1</v>
      </c>
      <c r="P22" s="14"/>
      <c r="Q22" s="16" t="str">
        <f>'Paper 2'!P2</f>
        <v>8a</v>
      </c>
      <c r="R22" s="42" t="str">
        <f>'Paper 2'!P1</f>
        <v>Mean from a Frequency Table</v>
      </c>
      <c r="S22" s="42">
        <f>'Paper 2'!R2</f>
        <v>9</v>
      </c>
      <c r="T22" s="42" t="str">
        <f>'Paper 2'!S2</f>
        <v>10a</v>
      </c>
      <c r="U22" s="42" t="str">
        <f>'Paper 2'!T2</f>
        <v>10b</v>
      </c>
      <c r="V22" s="42" t="str">
        <f>'Paper 2'!U2</f>
        <v>10c</v>
      </c>
      <c r="W22" s="42" t="str">
        <f>'Paper 2'!V2</f>
        <v>10di</v>
      </c>
      <c r="X22" s="42" t="str">
        <f>'Paper 2'!W2</f>
        <v>10dii</v>
      </c>
      <c r="Y22" s="42">
        <f>'Paper 2'!X2</f>
        <v>11</v>
      </c>
      <c r="Z22" s="42" t="str">
        <f>'Paper 2'!Y2</f>
        <v>12a</v>
      </c>
      <c r="AA22" s="42" t="str">
        <f>'Paper 2'!Z2</f>
        <v>12b</v>
      </c>
      <c r="AB22" s="32" t="e">
        <f>VLOOKUP($L$2,'Paper 2'!$A$2:$BF$33,16,FALSE)</f>
        <v>#N/A</v>
      </c>
      <c r="AC22" s="29" t="s">
        <v>141</v>
      </c>
      <c r="AD22" s="29">
        <f>'Paper 2'!P3</f>
        <v>3</v>
      </c>
      <c r="AE22" s="25"/>
      <c r="AF22" s="16" t="str">
        <f>'Paper 3'!P2</f>
        <v>8a</v>
      </c>
      <c r="AG22" s="42" t="str">
        <f>'Paper 3'!P1</f>
        <v>Mean from a Frequency Table</v>
      </c>
      <c r="AH22" s="42" t="str">
        <f>'Paper 2'!AG2</f>
        <v>14b</v>
      </c>
      <c r="AI22" s="42" t="str">
        <f>'Paper 2'!AH2</f>
        <v>14c</v>
      </c>
      <c r="AJ22" s="42">
        <f>'Paper 2'!AI2</f>
        <v>15</v>
      </c>
      <c r="AK22" s="42" t="str">
        <f>'Paper 2'!AJ2</f>
        <v>16a</v>
      </c>
      <c r="AL22" s="42" t="str">
        <f>'Paper 2'!AK2</f>
        <v>16bi</v>
      </c>
      <c r="AM22" s="42" t="str">
        <f>'Paper 2'!AL2</f>
        <v>16bii</v>
      </c>
      <c r="AN22" s="42" t="str">
        <f>'Paper 2'!AM2</f>
        <v>17a</v>
      </c>
      <c r="AO22" s="42" t="str">
        <f>'Paper 2'!AN2</f>
        <v>17b</v>
      </c>
      <c r="AP22" s="42" t="str">
        <f>'Paper 2'!AO2</f>
        <v>18a</v>
      </c>
      <c r="AQ22" s="32" t="e">
        <f>VLOOKUP($L$2,'Paper 3'!$A$2:$BF$33,16,FALSE)</f>
        <v>#N/A</v>
      </c>
      <c r="AR22" s="29" t="s">
        <v>141</v>
      </c>
      <c r="AS22" s="29">
        <f>'Paper 3'!P3</f>
        <v>1</v>
      </c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</row>
    <row r="23" spans="2:72" ht="15" customHeight="1" x14ac:dyDescent="0.25">
      <c r="B23" s="14" t="str">
        <f>'Paper 1'!Q2</f>
        <v>6cii</v>
      </c>
      <c r="C23" s="42" t="str">
        <f>'Paper 1'!Q1</f>
        <v>Decimals</v>
      </c>
      <c r="D23" s="42"/>
      <c r="E23" s="42"/>
      <c r="F23" s="42"/>
      <c r="G23" s="42"/>
      <c r="H23" s="42"/>
      <c r="I23" s="42"/>
      <c r="J23" s="42"/>
      <c r="K23" s="42"/>
      <c r="L23" s="42"/>
      <c r="M23" s="12" t="e">
        <f>VLOOKUP($L$2,'Paper 1'!$A$2:$BD$33,17,FALSE)</f>
        <v>#N/A</v>
      </c>
      <c r="N23" s="27" t="s">
        <v>141</v>
      </c>
      <c r="O23" s="28">
        <f>'Paper 1'!Q3</f>
        <v>1</v>
      </c>
      <c r="P23" s="14"/>
      <c r="Q23" s="16" t="str">
        <f>'Paper 2'!Q2</f>
        <v>8b</v>
      </c>
      <c r="R23" s="42" t="str">
        <f>'Paper 2'!Q1</f>
        <v>Probability</v>
      </c>
      <c r="S23" s="42" t="str">
        <f>'Paper 2'!S2</f>
        <v>10a</v>
      </c>
      <c r="T23" s="42" t="str">
        <f>'Paper 2'!T2</f>
        <v>10b</v>
      </c>
      <c r="U23" s="42" t="str">
        <f>'Paper 2'!U2</f>
        <v>10c</v>
      </c>
      <c r="V23" s="42" t="str">
        <f>'Paper 2'!V2</f>
        <v>10di</v>
      </c>
      <c r="W23" s="42" t="str">
        <f>'Paper 2'!W2</f>
        <v>10dii</v>
      </c>
      <c r="X23" s="42">
        <f>'Paper 2'!X2</f>
        <v>11</v>
      </c>
      <c r="Y23" s="42" t="str">
        <f>'Paper 2'!Y2</f>
        <v>12a</v>
      </c>
      <c r="Z23" s="42" t="str">
        <f>'Paper 2'!Z2</f>
        <v>12b</v>
      </c>
      <c r="AA23" s="42" t="str">
        <f>'Paper 2'!AA2</f>
        <v>13a</v>
      </c>
      <c r="AB23" s="32" t="e">
        <f>VLOOKUP($L$2,'Paper 2'!$A$2:$BF$33,17,FALSE)</f>
        <v>#N/A</v>
      </c>
      <c r="AC23" s="29" t="s">
        <v>141</v>
      </c>
      <c r="AD23" s="29">
        <f>'Paper 2'!Q3</f>
        <v>2</v>
      </c>
      <c r="AE23" s="25"/>
      <c r="AF23" s="16" t="str">
        <f>'Paper 3'!Q2</f>
        <v>8b</v>
      </c>
      <c r="AG23" s="42" t="str">
        <f>'Paper 3'!Q1</f>
        <v>Probability</v>
      </c>
      <c r="AH23" s="42" t="str">
        <f>'Paper 2'!AH2</f>
        <v>14c</v>
      </c>
      <c r="AI23" s="42">
        <f>'Paper 2'!AI2</f>
        <v>15</v>
      </c>
      <c r="AJ23" s="42" t="str">
        <f>'Paper 2'!AJ2</f>
        <v>16a</v>
      </c>
      <c r="AK23" s="42" t="str">
        <f>'Paper 2'!AK2</f>
        <v>16bi</v>
      </c>
      <c r="AL23" s="42" t="str">
        <f>'Paper 2'!AL2</f>
        <v>16bii</v>
      </c>
      <c r="AM23" s="42" t="str">
        <f>'Paper 2'!AM2</f>
        <v>17a</v>
      </c>
      <c r="AN23" s="42" t="str">
        <f>'Paper 2'!AN2</f>
        <v>17b</v>
      </c>
      <c r="AO23" s="42" t="str">
        <f>'Paper 2'!AO2</f>
        <v>18a</v>
      </c>
      <c r="AP23" s="42" t="str">
        <f>'Paper 2'!AP2</f>
        <v>18b</v>
      </c>
      <c r="AQ23" s="32" t="e">
        <f>VLOOKUP($L$2,'Paper 3'!$A$2:$BF$33,17,FALSE)</f>
        <v>#N/A</v>
      </c>
      <c r="AR23" s="29" t="s">
        <v>141</v>
      </c>
      <c r="AS23" s="29">
        <f>'Paper 3'!Q3</f>
        <v>1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</row>
    <row r="24" spans="2:72" ht="15" customHeight="1" x14ac:dyDescent="0.25">
      <c r="B24" s="14" t="str">
        <f>'Paper 1'!R2</f>
        <v>6d</v>
      </c>
      <c r="C24" s="42" t="str">
        <f>'Paper 1'!R1</f>
        <v>Decimals</v>
      </c>
      <c r="D24" s="42"/>
      <c r="E24" s="42"/>
      <c r="F24" s="42"/>
      <c r="G24" s="42"/>
      <c r="H24" s="42"/>
      <c r="I24" s="42"/>
      <c r="J24" s="42"/>
      <c r="K24" s="42"/>
      <c r="L24" s="42"/>
      <c r="M24" s="12" t="e">
        <f>VLOOKUP($L$2,'Paper 1'!$A$2:$BD$33,18,FALSE)</f>
        <v>#N/A</v>
      </c>
      <c r="N24" s="27" t="s">
        <v>141</v>
      </c>
      <c r="O24" s="28">
        <f>'Paper 1'!R3</f>
        <v>1</v>
      </c>
      <c r="P24" s="14"/>
      <c r="Q24" s="16">
        <f>'Paper 2'!R2</f>
        <v>9</v>
      </c>
      <c r="R24" s="42" t="str">
        <f>'Paper 2'!R1</f>
        <v>Expressions</v>
      </c>
      <c r="S24" s="42" t="str">
        <f>'Paper 2'!T2</f>
        <v>10b</v>
      </c>
      <c r="T24" s="42" t="str">
        <f>'Paper 2'!U2</f>
        <v>10c</v>
      </c>
      <c r="U24" s="42" t="str">
        <f>'Paper 2'!V2</f>
        <v>10di</v>
      </c>
      <c r="V24" s="42" t="str">
        <f>'Paper 2'!W2</f>
        <v>10dii</v>
      </c>
      <c r="W24" s="42">
        <f>'Paper 2'!X2</f>
        <v>11</v>
      </c>
      <c r="X24" s="42" t="str">
        <f>'Paper 2'!Y2</f>
        <v>12a</v>
      </c>
      <c r="Y24" s="42" t="str">
        <f>'Paper 2'!Z2</f>
        <v>12b</v>
      </c>
      <c r="Z24" s="42" t="str">
        <f>'Paper 2'!AA2</f>
        <v>13a</v>
      </c>
      <c r="AA24" s="42" t="str">
        <f>'Paper 2'!AB2</f>
        <v>13b</v>
      </c>
      <c r="AB24" s="32" t="e">
        <f>VLOOKUP($L$2,'Paper 2'!$A$2:$BF$33,18,FALSE)</f>
        <v>#N/A</v>
      </c>
      <c r="AC24" s="29" t="s">
        <v>141</v>
      </c>
      <c r="AD24" s="29">
        <f>'Paper 2'!R3</f>
        <v>3</v>
      </c>
      <c r="AE24" s="25"/>
      <c r="AF24" s="16">
        <f>'Paper 3'!R2</f>
        <v>9</v>
      </c>
      <c r="AG24" s="42" t="str">
        <f>'Paper 3'!R1</f>
        <v>Expressions</v>
      </c>
      <c r="AH24" s="42">
        <f>'Paper 2'!AI2</f>
        <v>15</v>
      </c>
      <c r="AI24" s="42" t="str">
        <f>'Paper 2'!AJ2</f>
        <v>16a</v>
      </c>
      <c r="AJ24" s="42" t="str">
        <f>'Paper 2'!AK2</f>
        <v>16bi</v>
      </c>
      <c r="AK24" s="42" t="str">
        <f>'Paper 2'!AL2</f>
        <v>16bii</v>
      </c>
      <c r="AL24" s="42" t="str">
        <f>'Paper 2'!AM2</f>
        <v>17a</v>
      </c>
      <c r="AM24" s="42" t="str">
        <f>'Paper 2'!AN2</f>
        <v>17b</v>
      </c>
      <c r="AN24" s="42" t="str">
        <f>'Paper 2'!AO2</f>
        <v>18a</v>
      </c>
      <c r="AO24" s="42" t="str">
        <f>'Paper 2'!AP2</f>
        <v>18b</v>
      </c>
      <c r="AP24" s="42" t="str">
        <f>'Paper 2'!AQ2</f>
        <v>19a</v>
      </c>
      <c r="AQ24" s="32" t="e">
        <f>VLOOKUP($L$2,'Paper 3'!$A$2:$BF$33,18,FALSE)</f>
        <v>#N/A</v>
      </c>
      <c r="AR24" s="29" t="s">
        <v>141</v>
      </c>
      <c r="AS24" s="29">
        <f>'Paper 3'!R3</f>
        <v>1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2:72" ht="15" customHeight="1" x14ac:dyDescent="0.25">
      <c r="B25" s="14" t="str">
        <f>'Paper 1'!S2</f>
        <v>7a</v>
      </c>
      <c r="C25" s="42" t="str">
        <f>'Paper 1'!S1</f>
        <v>Drawing Triangles</v>
      </c>
      <c r="D25" s="42"/>
      <c r="E25" s="42"/>
      <c r="F25" s="42"/>
      <c r="G25" s="42"/>
      <c r="H25" s="42"/>
      <c r="I25" s="42"/>
      <c r="J25" s="42"/>
      <c r="K25" s="42"/>
      <c r="L25" s="42"/>
      <c r="M25" s="12" t="e">
        <f>VLOOKUP($L$2,'Paper 1'!$A$2:$BD$33,19,FALSE)</f>
        <v>#N/A</v>
      </c>
      <c r="N25" s="27" t="s">
        <v>141</v>
      </c>
      <c r="O25" s="28">
        <f>'Paper 1'!S3</f>
        <v>1</v>
      </c>
      <c r="P25" s="14"/>
      <c r="Q25" s="16" t="str">
        <f>'Paper 2'!S2</f>
        <v>10a</v>
      </c>
      <c r="R25" s="42" t="str">
        <f>'Paper 2'!S1</f>
        <v>Distance-Time Graphs</v>
      </c>
      <c r="S25" s="42" t="str">
        <f>'Paper 2'!U2</f>
        <v>10c</v>
      </c>
      <c r="T25" s="42" t="str">
        <f>'Paper 2'!V2</f>
        <v>10di</v>
      </c>
      <c r="U25" s="42" t="str">
        <f>'Paper 2'!W2</f>
        <v>10dii</v>
      </c>
      <c r="V25" s="42">
        <f>'Paper 2'!X2</f>
        <v>11</v>
      </c>
      <c r="W25" s="42" t="str">
        <f>'Paper 2'!Y2</f>
        <v>12a</v>
      </c>
      <c r="X25" s="42" t="str">
        <f>'Paper 2'!Z2</f>
        <v>12b</v>
      </c>
      <c r="Y25" s="42" t="str">
        <f>'Paper 2'!AA2</f>
        <v>13a</v>
      </c>
      <c r="Z25" s="42" t="str">
        <f>'Paper 2'!AB2</f>
        <v>13b</v>
      </c>
      <c r="AA25" s="42" t="str">
        <f>'Paper 2'!AC2</f>
        <v>13ci</v>
      </c>
      <c r="AB25" s="32" t="e">
        <f>VLOOKUP($L$2,'Paper 2'!$A$2:$BF$33,19,FALSE)</f>
        <v>#N/A</v>
      </c>
      <c r="AC25" s="29" t="s">
        <v>141</v>
      </c>
      <c r="AD25" s="29">
        <f>'Paper 2'!S3</f>
        <v>1</v>
      </c>
      <c r="AE25" s="25"/>
      <c r="AF25" s="16" t="str">
        <f>'Paper 3'!S2</f>
        <v>10a</v>
      </c>
      <c r="AG25" s="42" t="str">
        <f>'Paper 3'!S1</f>
        <v>Distance-Time Graphs</v>
      </c>
      <c r="AH25" s="42" t="str">
        <f>'Paper 2'!AJ2</f>
        <v>16a</v>
      </c>
      <c r="AI25" s="42" t="str">
        <f>'Paper 2'!AK2</f>
        <v>16bi</v>
      </c>
      <c r="AJ25" s="42" t="str">
        <f>'Paper 2'!AL2</f>
        <v>16bii</v>
      </c>
      <c r="AK25" s="42" t="str">
        <f>'Paper 2'!AM2</f>
        <v>17a</v>
      </c>
      <c r="AL25" s="42" t="str">
        <f>'Paper 2'!AN2</f>
        <v>17b</v>
      </c>
      <c r="AM25" s="42" t="str">
        <f>'Paper 2'!AO2</f>
        <v>18a</v>
      </c>
      <c r="AN25" s="42" t="str">
        <f>'Paper 2'!AP2</f>
        <v>18b</v>
      </c>
      <c r="AO25" s="42" t="str">
        <f>'Paper 2'!AQ2</f>
        <v>19a</v>
      </c>
      <c r="AP25" s="42" t="str">
        <f>'Paper 2'!AR2</f>
        <v>19b</v>
      </c>
      <c r="AQ25" s="32" t="e">
        <f>VLOOKUP($L$2,'Paper 3'!$A$2:$BF$33,19,FALSE)</f>
        <v>#N/A</v>
      </c>
      <c r="AR25" s="29" t="s">
        <v>141</v>
      </c>
      <c r="AS25" s="29">
        <f>'Paper 3'!S3</f>
        <v>1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2:72" ht="15" customHeight="1" x14ac:dyDescent="0.25">
      <c r="B26" s="14" t="str">
        <f>'Paper 1'!T2</f>
        <v>7b</v>
      </c>
      <c r="C26" s="42" t="str">
        <f>'Paper 1'!T1</f>
        <v>Drawing Triangles</v>
      </c>
      <c r="D26" s="42"/>
      <c r="E26" s="42"/>
      <c r="F26" s="42"/>
      <c r="G26" s="42"/>
      <c r="H26" s="42"/>
      <c r="I26" s="42"/>
      <c r="J26" s="42"/>
      <c r="K26" s="42"/>
      <c r="L26" s="42"/>
      <c r="M26" s="12" t="e">
        <f>VLOOKUP($L$2,'Paper 1'!$A$2:$BD$33,20,FALSE)</f>
        <v>#N/A</v>
      </c>
      <c r="N26" s="27" t="s">
        <v>141</v>
      </c>
      <c r="O26" s="28">
        <f>'Paper 1'!T3</f>
        <v>2</v>
      </c>
      <c r="P26" s="14"/>
      <c r="Q26" s="16" t="str">
        <f>'Paper 2'!T2</f>
        <v>10b</v>
      </c>
      <c r="R26" s="42" t="str">
        <f>'Paper 2'!T1</f>
        <v>Distance-Time Graphs</v>
      </c>
      <c r="S26" s="42" t="str">
        <f>'Paper 2'!V2</f>
        <v>10di</v>
      </c>
      <c r="T26" s="42" t="str">
        <f>'Paper 2'!W2</f>
        <v>10dii</v>
      </c>
      <c r="U26" s="42">
        <f>'Paper 2'!X2</f>
        <v>11</v>
      </c>
      <c r="V26" s="42" t="str">
        <f>'Paper 2'!Y2</f>
        <v>12a</v>
      </c>
      <c r="W26" s="42" t="str">
        <f>'Paper 2'!Z2</f>
        <v>12b</v>
      </c>
      <c r="X26" s="42" t="str">
        <f>'Paper 2'!AA2</f>
        <v>13a</v>
      </c>
      <c r="Y26" s="42" t="str">
        <f>'Paper 2'!AB2</f>
        <v>13b</v>
      </c>
      <c r="Z26" s="42" t="str">
        <f>'Paper 2'!AC2</f>
        <v>13ci</v>
      </c>
      <c r="AA26" s="42" t="str">
        <f>'Paper 2'!AD2</f>
        <v>13cii</v>
      </c>
      <c r="AB26" s="32" t="e">
        <f>VLOOKUP($L$2,'Paper 2'!$A$2:$BF$33,20,FALSE)</f>
        <v>#N/A</v>
      </c>
      <c r="AC26" s="29" t="s">
        <v>141</v>
      </c>
      <c r="AD26" s="29">
        <f>'Paper 2'!T3</f>
        <v>1</v>
      </c>
      <c r="AE26" s="25"/>
      <c r="AF26" s="16" t="str">
        <f>'Paper 3'!T2</f>
        <v>10b</v>
      </c>
      <c r="AG26" s="42" t="str">
        <f>'Paper 3'!T1</f>
        <v>Distance-Time Graphs</v>
      </c>
      <c r="AH26" s="42" t="str">
        <f>'Paper 2'!AK2</f>
        <v>16bi</v>
      </c>
      <c r="AI26" s="42" t="str">
        <f>'Paper 2'!AL2</f>
        <v>16bii</v>
      </c>
      <c r="AJ26" s="42" t="str">
        <f>'Paper 2'!AM2</f>
        <v>17a</v>
      </c>
      <c r="AK26" s="42" t="str">
        <f>'Paper 2'!AN2</f>
        <v>17b</v>
      </c>
      <c r="AL26" s="42" t="str">
        <f>'Paper 2'!AO2</f>
        <v>18a</v>
      </c>
      <c r="AM26" s="42" t="str">
        <f>'Paper 2'!AP2</f>
        <v>18b</v>
      </c>
      <c r="AN26" s="42" t="str">
        <f>'Paper 2'!AQ2</f>
        <v>19a</v>
      </c>
      <c r="AO26" s="42" t="str">
        <f>'Paper 2'!AR2</f>
        <v>19b</v>
      </c>
      <c r="AP26" s="42">
        <f>'Paper 2'!AS2</f>
        <v>20</v>
      </c>
      <c r="AQ26" s="32" t="e">
        <f>VLOOKUP($L$2,'Paper 3'!$A$2:$BF$33,20,FALSE)</f>
        <v>#N/A</v>
      </c>
      <c r="AR26" s="29" t="s">
        <v>141</v>
      </c>
      <c r="AS26" s="29">
        <f>'Paper 3'!T3</f>
        <v>1</v>
      </c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2:72" ht="15" customHeight="1" x14ac:dyDescent="0.25">
      <c r="B27" s="14" t="str">
        <f>'Paper 1'!U2</f>
        <v>8a</v>
      </c>
      <c r="C27" s="42" t="str">
        <f>'Paper 1'!U1</f>
        <v>Simplify</v>
      </c>
      <c r="D27" s="42"/>
      <c r="E27" s="42"/>
      <c r="F27" s="42"/>
      <c r="G27" s="42"/>
      <c r="H27" s="42"/>
      <c r="I27" s="42"/>
      <c r="J27" s="42"/>
      <c r="K27" s="42"/>
      <c r="L27" s="42"/>
      <c r="M27" s="12" t="e">
        <f>VLOOKUP($L$2,'Paper 1'!$A$2:$BD$33,21,FALSE)</f>
        <v>#N/A</v>
      </c>
      <c r="N27" s="27" t="s">
        <v>141</v>
      </c>
      <c r="O27" s="28">
        <f>'Paper 1'!U3</f>
        <v>1</v>
      </c>
      <c r="P27" s="14"/>
      <c r="Q27" s="16" t="str">
        <f>'Paper 2'!U2</f>
        <v>10c</v>
      </c>
      <c r="R27" s="42" t="str">
        <f>'Paper 2'!U1</f>
        <v>Distance-Time Graphs</v>
      </c>
      <c r="S27" s="42" t="str">
        <f>'Paper 2'!W2</f>
        <v>10dii</v>
      </c>
      <c r="T27" s="42">
        <f>'Paper 2'!X2</f>
        <v>11</v>
      </c>
      <c r="U27" s="42" t="str">
        <f>'Paper 2'!Y2</f>
        <v>12a</v>
      </c>
      <c r="V27" s="42" t="str">
        <f>'Paper 2'!Z2</f>
        <v>12b</v>
      </c>
      <c r="W27" s="42" t="str">
        <f>'Paper 2'!AA2</f>
        <v>13a</v>
      </c>
      <c r="X27" s="42" t="str">
        <f>'Paper 2'!AB2</f>
        <v>13b</v>
      </c>
      <c r="Y27" s="42" t="str">
        <f>'Paper 2'!AC2</f>
        <v>13ci</v>
      </c>
      <c r="Z27" s="42" t="str">
        <f>'Paper 2'!AD2</f>
        <v>13cii</v>
      </c>
      <c r="AA27" s="42" t="str">
        <f>'Paper 2'!AE2</f>
        <v>13ciii</v>
      </c>
      <c r="AB27" s="32" t="e">
        <f>VLOOKUP($L$2,'Paper 2'!$A$2:$BF$33,21,FALSE)</f>
        <v>#N/A</v>
      </c>
      <c r="AC27" s="29" t="s">
        <v>141</v>
      </c>
      <c r="AD27" s="29">
        <f>'Paper 2'!U3</f>
        <v>2</v>
      </c>
      <c r="AE27" s="25"/>
      <c r="AF27" s="16" t="str">
        <f>'Paper 3'!U2</f>
        <v>10c</v>
      </c>
      <c r="AG27" s="42" t="str">
        <f>'Paper 3'!U1</f>
        <v>Distance-Time Graphs</v>
      </c>
      <c r="AH27" s="42" t="str">
        <f>'Paper 2'!AL2</f>
        <v>16bii</v>
      </c>
      <c r="AI27" s="42" t="str">
        <f>'Paper 2'!AM2</f>
        <v>17a</v>
      </c>
      <c r="AJ27" s="42" t="str">
        <f>'Paper 2'!AN2</f>
        <v>17b</v>
      </c>
      <c r="AK27" s="42" t="str">
        <f>'Paper 2'!AO2</f>
        <v>18a</v>
      </c>
      <c r="AL27" s="42" t="str">
        <f>'Paper 2'!AP2</f>
        <v>18b</v>
      </c>
      <c r="AM27" s="42" t="str">
        <f>'Paper 2'!AQ2</f>
        <v>19a</v>
      </c>
      <c r="AN27" s="42" t="str">
        <f>'Paper 2'!AR2</f>
        <v>19b</v>
      </c>
      <c r="AO27" s="42">
        <f>'Paper 2'!AS2</f>
        <v>20</v>
      </c>
      <c r="AP27" s="42">
        <f>'Paper 2'!AT2</f>
        <v>21</v>
      </c>
      <c r="AQ27" s="32" t="e">
        <f>VLOOKUP($L$2,'Paper 3'!$A$2:$BF$33,21,FALSE)</f>
        <v>#N/A</v>
      </c>
      <c r="AR27" s="29" t="s">
        <v>141</v>
      </c>
      <c r="AS27" s="29">
        <f>'Paper 3'!U3</f>
        <v>1</v>
      </c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</row>
    <row r="28" spans="2:72" ht="15" customHeight="1" x14ac:dyDescent="0.25">
      <c r="B28" s="14" t="str">
        <f>'Paper 1'!V2</f>
        <v>8b</v>
      </c>
      <c r="C28" s="42" t="str">
        <f>'Paper 1'!V1</f>
        <v>Simplify</v>
      </c>
      <c r="D28" s="42"/>
      <c r="E28" s="42"/>
      <c r="F28" s="42"/>
      <c r="G28" s="42"/>
      <c r="H28" s="42"/>
      <c r="I28" s="42"/>
      <c r="J28" s="42"/>
      <c r="K28" s="42"/>
      <c r="L28" s="42"/>
      <c r="M28" s="12" t="e">
        <f>VLOOKUP($L$2,'Paper 1'!$A$2:$BD$33,22,FALSE)</f>
        <v>#N/A</v>
      </c>
      <c r="N28" s="27" t="s">
        <v>141</v>
      </c>
      <c r="O28" s="28">
        <f>'Paper 1'!V3</f>
        <v>1</v>
      </c>
      <c r="P28" s="14"/>
      <c r="Q28" s="16" t="str">
        <f>'Paper 2'!V2</f>
        <v>10di</v>
      </c>
      <c r="R28" s="42" t="str">
        <f>'Paper 2'!V1</f>
        <v>Distance-Time Graphs</v>
      </c>
      <c r="S28" s="42">
        <f>'Paper 2'!X2</f>
        <v>11</v>
      </c>
      <c r="T28" s="42" t="str">
        <f>'Paper 2'!Y2</f>
        <v>12a</v>
      </c>
      <c r="U28" s="42" t="str">
        <f>'Paper 2'!Z2</f>
        <v>12b</v>
      </c>
      <c r="V28" s="42" t="str">
        <f>'Paper 2'!AA2</f>
        <v>13a</v>
      </c>
      <c r="W28" s="42" t="str">
        <f>'Paper 2'!AB2</f>
        <v>13b</v>
      </c>
      <c r="X28" s="42" t="str">
        <f>'Paper 2'!AC2</f>
        <v>13ci</v>
      </c>
      <c r="Y28" s="42" t="str">
        <f>'Paper 2'!AD2</f>
        <v>13cii</v>
      </c>
      <c r="Z28" s="42" t="str">
        <f>'Paper 2'!AE2</f>
        <v>13ciii</v>
      </c>
      <c r="AA28" s="42" t="str">
        <f>'Paper 2'!AF2</f>
        <v>14a</v>
      </c>
      <c r="AB28" s="32" t="e">
        <f>VLOOKUP($L$2,'Paper 2'!$A$2:$BF$33,22,FALSE)</f>
        <v>#N/A</v>
      </c>
      <c r="AC28" s="29" t="s">
        <v>141</v>
      </c>
      <c r="AD28" s="29">
        <f>'Paper 2'!V3</f>
        <v>1</v>
      </c>
      <c r="AE28" s="25"/>
      <c r="AF28" s="16" t="str">
        <f>'Paper 3'!V2</f>
        <v>10di</v>
      </c>
      <c r="AG28" s="42" t="str">
        <f>'Paper 3'!V1</f>
        <v>Distance-Time Graphs</v>
      </c>
      <c r="AH28" s="42" t="str">
        <f>'Paper 2'!AM2</f>
        <v>17a</v>
      </c>
      <c r="AI28" s="42" t="str">
        <f>'Paper 2'!AN2</f>
        <v>17b</v>
      </c>
      <c r="AJ28" s="42" t="str">
        <f>'Paper 2'!AO2</f>
        <v>18a</v>
      </c>
      <c r="AK28" s="42" t="str">
        <f>'Paper 2'!AP2</f>
        <v>18b</v>
      </c>
      <c r="AL28" s="42" t="str">
        <f>'Paper 2'!AQ2</f>
        <v>19a</v>
      </c>
      <c r="AM28" s="42" t="str">
        <f>'Paper 2'!AR2</f>
        <v>19b</v>
      </c>
      <c r="AN28" s="42">
        <f>'Paper 2'!AS2</f>
        <v>20</v>
      </c>
      <c r="AO28" s="42">
        <f>'Paper 2'!AT2</f>
        <v>21</v>
      </c>
      <c r="AP28" s="42" t="str">
        <f>'Paper 2'!AU2</f>
        <v>22a</v>
      </c>
      <c r="AQ28" s="32" t="e">
        <f>VLOOKUP($L$2,'Paper 3'!$A$2:$BF$33,22,FALSE)</f>
        <v>#N/A</v>
      </c>
      <c r="AR28" s="29" t="s">
        <v>141</v>
      </c>
      <c r="AS28" s="29">
        <f>'Paper 3'!V3</f>
        <v>1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</row>
    <row r="29" spans="2:72" ht="15" customHeight="1" x14ac:dyDescent="0.25">
      <c r="B29" s="14" t="str">
        <f>'Paper 1'!W2</f>
        <v>8c</v>
      </c>
      <c r="C29" s="42" t="str">
        <f>'Paper 1'!W1</f>
        <v>Factorise Linear</v>
      </c>
      <c r="D29" s="42"/>
      <c r="E29" s="42"/>
      <c r="F29" s="42"/>
      <c r="G29" s="42"/>
      <c r="H29" s="42"/>
      <c r="I29" s="42"/>
      <c r="J29" s="42"/>
      <c r="K29" s="42"/>
      <c r="L29" s="42"/>
      <c r="M29" s="12" t="e">
        <f>VLOOKUP($L$2,'Paper 1'!$A$2:$BD$33,23,FALSE)</f>
        <v>#N/A</v>
      </c>
      <c r="N29" s="27" t="s">
        <v>141</v>
      </c>
      <c r="O29" s="28">
        <f>'Paper 1'!W3</f>
        <v>1</v>
      </c>
      <c r="P29" s="14"/>
      <c r="Q29" s="16" t="str">
        <f>'Paper 2'!W2</f>
        <v>10dii</v>
      </c>
      <c r="R29" s="42" t="str">
        <f>'Paper 2'!W1</f>
        <v>Distance-Time Graphs</v>
      </c>
      <c r="S29" s="42" t="str">
        <f>'Paper 2'!Y2</f>
        <v>12a</v>
      </c>
      <c r="T29" s="42" t="str">
        <f>'Paper 2'!Z2</f>
        <v>12b</v>
      </c>
      <c r="U29" s="42" t="str">
        <f>'Paper 2'!AA2</f>
        <v>13a</v>
      </c>
      <c r="V29" s="42" t="str">
        <f>'Paper 2'!AB2</f>
        <v>13b</v>
      </c>
      <c r="W29" s="42" t="str">
        <f>'Paper 2'!AC2</f>
        <v>13ci</v>
      </c>
      <c r="X29" s="42" t="str">
        <f>'Paper 2'!AD2</f>
        <v>13cii</v>
      </c>
      <c r="Y29" s="42" t="str">
        <f>'Paper 2'!AE2</f>
        <v>13ciii</v>
      </c>
      <c r="Z29" s="42" t="str">
        <f>'Paper 2'!AF2</f>
        <v>14a</v>
      </c>
      <c r="AA29" s="42" t="str">
        <f>'Paper 2'!AG2</f>
        <v>14b</v>
      </c>
      <c r="AB29" s="32" t="e">
        <f>VLOOKUP($L$2,'Paper 2'!$A$2:$BF$33,23,FALSE)</f>
        <v>#N/A</v>
      </c>
      <c r="AC29" s="29" t="s">
        <v>141</v>
      </c>
      <c r="AD29" s="29">
        <f>'Paper 2'!W3</f>
        <v>1</v>
      </c>
      <c r="AE29" s="25"/>
      <c r="AF29" s="16" t="str">
        <f>'Paper 3'!W2</f>
        <v>10dii</v>
      </c>
      <c r="AG29" s="42" t="str">
        <f>'Paper 3'!W1</f>
        <v>Distance-Time Graphs</v>
      </c>
      <c r="AH29" s="42" t="str">
        <f>'Paper 2'!AN2</f>
        <v>17b</v>
      </c>
      <c r="AI29" s="42" t="str">
        <f>'Paper 2'!AO2</f>
        <v>18a</v>
      </c>
      <c r="AJ29" s="42" t="str">
        <f>'Paper 2'!AP2</f>
        <v>18b</v>
      </c>
      <c r="AK29" s="42" t="str">
        <f>'Paper 2'!AQ2</f>
        <v>19a</v>
      </c>
      <c r="AL29" s="42" t="str">
        <f>'Paper 2'!AR2</f>
        <v>19b</v>
      </c>
      <c r="AM29" s="42">
        <f>'Paper 2'!AS2</f>
        <v>20</v>
      </c>
      <c r="AN29" s="42">
        <f>'Paper 2'!AT2</f>
        <v>21</v>
      </c>
      <c r="AO29" s="42" t="str">
        <f>'Paper 2'!AU2</f>
        <v>22a</v>
      </c>
      <c r="AP29" s="42" t="str">
        <f>'Paper 2'!AV2</f>
        <v>22b</v>
      </c>
      <c r="AQ29" s="32" t="e">
        <f>VLOOKUP($L$2,'Paper 3'!$A$2:$BF$33,23,FALSE)</f>
        <v>#N/A</v>
      </c>
      <c r="AR29" s="29" t="s">
        <v>141</v>
      </c>
      <c r="AS29" s="29">
        <f>'Paper 3'!W3</f>
        <v>1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</row>
    <row r="30" spans="2:72" ht="15" customHeight="1" x14ac:dyDescent="0.25">
      <c r="B30" s="14" t="str">
        <f>'Paper 1'!X2</f>
        <v>9a</v>
      </c>
      <c r="C30" s="42" t="str">
        <f>'Paper 1'!X1</f>
        <v>Enlargement</v>
      </c>
      <c r="D30" s="42"/>
      <c r="E30" s="42"/>
      <c r="F30" s="42"/>
      <c r="G30" s="42"/>
      <c r="H30" s="42"/>
      <c r="I30" s="42"/>
      <c r="J30" s="42"/>
      <c r="K30" s="42"/>
      <c r="L30" s="42"/>
      <c r="M30" s="12" t="e">
        <f>VLOOKUP($L$2,'Paper 1'!$A$2:$BD$33,24,FALSE)</f>
        <v>#N/A</v>
      </c>
      <c r="N30" s="27" t="s">
        <v>141</v>
      </c>
      <c r="O30" s="28">
        <f>'Paper 1'!X3</f>
        <v>1</v>
      </c>
      <c r="P30" s="14"/>
      <c r="Q30" s="16">
        <f>'Paper 2'!X2</f>
        <v>11</v>
      </c>
      <c r="R30" s="42" t="str">
        <f>'Paper 2'!X1</f>
        <v>Fractions of Amounts</v>
      </c>
      <c r="S30" s="42" t="str">
        <f>'Paper 2'!Z2</f>
        <v>12b</v>
      </c>
      <c r="T30" s="42" t="str">
        <f>'Paper 2'!AA2</f>
        <v>13a</v>
      </c>
      <c r="U30" s="42" t="str">
        <f>'Paper 2'!AB2</f>
        <v>13b</v>
      </c>
      <c r="V30" s="42" t="str">
        <f>'Paper 2'!AC2</f>
        <v>13ci</v>
      </c>
      <c r="W30" s="42" t="str">
        <f>'Paper 2'!AD2</f>
        <v>13cii</v>
      </c>
      <c r="X30" s="42" t="str">
        <f>'Paper 2'!AE2</f>
        <v>13ciii</v>
      </c>
      <c r="Y30" s="42" t="str">
        <f>'Paper 2'!AF2</f>
        <v>14a</v>
      </c>
      <c r="Z30" s="42" t="str">
        <f>'Paper 2'!AG2</f>
        <v>14b</v>
      </c>
      <c r="AA30" s="42" t="str">
        <f>'Paper 2'!AH2</f>
        <v>14c</v>
      </c>
      <c r="AB30" s="32" t="e">
        <f>VLOOKUP($L$2,'Paper 2'!$A$2:$BF$33,24,FALSE)</f>
        <v>#N/A</v>
      </c>
      <c r="AC30" s="29" t="s">
        <v>141</v>
      </c>
      <c r="AD30" s="29">
        <f>'Paper 2'!X3</f>
        <v>4</v>
      </c>
      <c r="AE30" s="25"/>
      <c r="AF30" s="16">
        <f>'Paper 3'!X2</f>
        <v>11</v>
      </c>
      <c r="AG30" s="42" t="str">
        <f>'Paper 3'!X1</f>
        <v>Fractions of Amounts</v>
      </c>
      <c r="AH30" s="42" t="str">
        <f>'Paper 2'!AO2</f>
        <v>18a</v>
      </c>
      <c r="AI30" s="42" t="str">
        <f>'Paper 2'!AP2</f>
        <v>18b</v>
      </c>
      <c r="AJ30" s="42" t="str">
        <f>'Paper 2'!AQ2</f>
        <v>19a</v>
      </c>
      <c r="AK30" s="42" t="str">
        <f>'Paper 2'!AR2</f>
        <v>19b</v>
      </c>
      <c r="AL30" s="42">
        <f>'Paper 2'!AS2</f>
        <v>20</v>
      </c>
      <c r="AM30" s="42">
        <f>'Paper 2'!AT2</f>
        <v>21</v>
      </c>
      <c r="AN30" s="42" t="str">
        <f>'Paper 2'!AU2</f>
        <v>22a</v>
      </c>
      <c r="AO30" s="42" t="str">
        <f>'Paper 2'!AV2</f>
        <v>22b</v>
      </c>
      <c r="AP30" s="42" t="str">
        <f>'Paper 2'!AW2</f>
        <v>23a</v>
      </c>
      <c r="AQ30" s="32" t="e">
        <f>VLOOKUP($L$2,'Paper 3'!$A$2:$BF$33,24,FALSE)</f>
        <v>#N/A</v>
      </c>
      <c r="AR30" s="29" t="s">
        <v>141</v>
      </c>
      <c r="AS30" s="29">
        <f>'Paper 3'!X3</f>
        <v>1</v>
      </c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2:72" ht="15" customHeight="1" x14ac:dyDescent="0.25">
      <c r="B31" s="14" t="str">
        <f>'Paper 1'!Y2</f>
        <v>9b</v>
      </c>
      <c r="C31" s="42" t="str">
        <f>'Paper 1'!Y1</f>
        <v>Enlargement</v>
      </c>
      <c r="D31" s="42"/>
      <c r="E31" s="42"/>
      <c r="F31" s="42"/>
      <c r="G31" s="42"/>
      <c r="H31" s="42"/>
      <c r="I31" s="42"/>
      <c r="J31" s="42"/>
      <c r="K31" s="42"/>
      <c r="L31" s="42"/>
      <c r="M31" s="12" t="e">
        <f>VLOOKUP($L$2,'Paper 1'!$A$2:$BD$33,25,FALSE)</f>
        <v>#N/A</v>
      </c>
      <c r="N31" s="27" t="s">
        <v>141</v>
      </c>
      <c r="O31" s="28">
        <f>'Paper 1'!Y3</f>
        <v>2</v>
      </c>
      <c r="P31" s="14"/>
      <c r="Q31" s="16" t="str">
        <f>'Paper 2'!Y2</f>
        <v>12a</v>
      </c>
      <c r="R31" s="42" t="str">
        <f>'Paper 2'!Y1</f>
        <v>Money Problems</v>
      </c>
      <c r="S31" s="42" t="str">
        <f>'Paper 2'!AA2</f>
        <v>13a</v>
      </c>
      <c r="T31" s="42" t="str">
        <f>'Paper 2'!AB2</f>
        <v>13b</v>
      </c>
      <c r="U31" s="42" t="str">
        <f>'Paper 2'!AC2</f>
        <v>13ci</v>
      </c>
      <c r="V31" s="42" t="str">
        <f>'Paper 2'!AD2</f>
        <v>13cii</v>
      </c>
      <c r="W31" s="42" t="str">
        <f>'Paper 2'!AE2</f>
        <v>13ciii</v>
      </c>
      <c r="X31" s="42" t="str">
        <f>'Paper 2'!AF2</f>
        <v>14a</v>
      </c>
      <c r="Y31" s="42" t="str">
        <f>'Paper 2'!AG2</f>
        <v>14b</v>
      </c>
      <c r="Z31" s="42" t="str">
        <f>'Paper 2'!AH2</f>
        <v>14c</v>
      </c>
      <c r="AA31" s="42">
        <f>'Paper 2'!AI2</f>
        <v>15</v>
      </c>
      <c r="AB31" s="32" t="e">
        <f>VLOOKUP($L$2,'Paper 2'!$A$2:$BF$33,25,FALSE)</f>
        <v>#N/A</v>
      </c>
      <c r="AC31" s="29" t="s">
        <v>141</v>
      </c>
      <c r="AD31" s="29">
        <f>'Paper 2'!Y3</f>
        <v>2</v>
      </c>
      <c r="AE31" s="25"/>
      <c r="AF31" s="16" t="str">
        <f>'Paper 3'!Y2</f>
        <v>12a</v>
      </c>
      <c r="AG31" s="42" t="str">
        <f>'Paper 3'!Y1</f>
        <v>Money Problems</v>
      </c>
      <c r="AH31" s="42" t="str">
        <f>'Paper 2'!AP2</f>
        <v>18b</v>
      </c>
      <c r="AI31" s="42" t="str">
        <f>'Paper 2'!AQ2</f>
        <v>19a</v>
      </c>
      <c r="AJ31" s="42" t="str">
        <f>'Paper 2'!AR2</f>
        <v>19b</v>
      </c>
      <c r="AK31" s="42">
        <f>'Paper 2'!AS2</f>
        <v>20</v>
      </c>
      <c r="AL31" s="42">
        <f>'Paper 2'!AT2</f>
        <v>21</v>
      </c>
      <c r="AM31" s="42" t="str">
        <f>'Paper 2'!AU2</f>
        <v>22a</v>
      </c>
      <c r="AN31" s="42" t="str">
        <f>'Paper 2'!AV2</f>
        <v>22b</v>
      </c>
      <c r="AO31" s="42" t="str">
        <f>'Paper 2'!AW2</f>
        <v>23a</v>
      </c>
      <c r="AP31" s="42" t="str">
        <f>'Paper 2'!AX2</f>
        <v>23b</v>
      </c>
      <c r="AQ31" s="32" t="e">
        <f>VLOOKUP($L$2,'Paper 3'!$A$2:$BF$33,25,FALSE)</f>
        <v>#N/A</v>
      </c>
      <c r="AR31" s="29" t="s">
        <v>141</v>
      </c>
      <c r="AS31" s="29">
        <f>'Paper 3'!Y3</f>
        <v>1</v>
      </c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</row>
    <row r="32" spans="2:72" ht="15" customHeight="1" x14ac:dyDescent="0.25">
      <c r="B32" s="14" t="str">
        <f>'Paper 1'!Z2</f>
        <v>10ai</v>
      </c>
      <c r="C32" s="42" t="str">
        <f>'Paper 1'!Z1</f>
        <v>Solving Equations</v>
      </c>
      <c r="D32" s="42"/>
      <c r="E32" s="42"/>
      <c r="F32" s="42"/>
      <c r="G32" s="42"/>
      <c r="H32" s="42"/>
      <c r="I32" s="42"/>
      <c r="J32" s="42"/>
      <c r="K32" s="42"/>
      <c r="L32" s="42"/>
      <c r="M32" s="12" t="e">
        <f>VLOOKUP($L$2,'Paper 1'!$A$2:$BD$33,26,FALSE)</f>
        <v>#N/A</v>
      </c>
      <c r="N32" s="27" t="s">
        <v>141</v>
      </c>
      <c r="O32" s="28">
        <f>'Paper 1'!Z3</f>
        <v>1</v>
      </c>
      <c r="P32" s="14"/>
      <c r="Q32" s="16" t="str">
        <f>'Paper 2'!Z2</f>
        <v>12b</v>
      </c>
      <c r="R32" s="42" t="str">
        <f>'Paper 2'!Z1</f>
        <v>Money Problems</v>
      </c>
      <c r="S32" s="42" t="str">
        <f>'Paper 2'!AB2</f>
        <v>13b</v>
      </c>
      <c r="T32" s="42" t="str">
        <f>'Paper 2'!AC2</f>
        <v>13ci</v>
      </c>
      <c r="U32" s="42" t="str">
        <f>'Paper 2'!AD2</f>
        <v>13cii</v>
      </c>
      <c r="V32" s="42" t="str">
        <f>'Paper 2'!AE2</f>
        <v>13ciii</v>
      </c>
      <c r="W32" s="42" t="str">
        <f>'Paper 2'!AF2</f>
        <v>14a</v>
      </c>
      <c r="X32" s="42" t="str">
        <f>'Paper 2'!AG2</f>
        <v>14b</v>
      </c>
      <c r="Y32" s="42" t="str">
        <f>'Paper 2'!AH2</f>
        <v>14c</v>
      </c>
      <c r="Z32" s="42">
        <f>'Paper 2'!AI2</f>
        <v>15</v>
      </c>
      <c r="AA32" s="42" t="str">
        <f>'Paper 2'!AJ2</f>
        <v>16a</v>
      </c>
      <c r="AB32" s="32" t="e">
        <f>VLOOKUP($L$2,'Paper 2'!$A$2:$BF$33,26,FALSE)</f>
        <v>#N/A</v>
      </c>
      <c r="AC32" s="29" t="s">
        <v>141</v>
      </c>
      <c r="AD32" s="29">
        <f>'Paper 2'!Z3</f>
        <v>2</v>
      </c>
      <c r="AE32" s="25"/>
      <c r="AF32" s="16" t="str">
        <f>'Paper 3'!Z2</f>
        <v>12b</v>
      </c>
      <c r="AG32" s="42" t="str">
        <f>'Paper 3'!Z1</f>
        <v>Money Problems</v>
      </c>
      <c r="AH32" s="42" t="str">
        <f>'Paper 2'!AQ2</f>
        <v>19a</v>
      </c>
      <c r="AI32" s="42" t="str">
        <f>'Paper 2'!AR2</f>
        <v>19b</v>
      </c>
      <c r="AJ32" s="42">
        <f>'Paper 2'!AS2</f>
        <v>20</v>
      </c>
      <c r="AK32" s="42">
        <f>'Paper 2'!AT2</f>
        <v>21</v>
      </c>
      <c r="AL32" s="42" t="str">
        <f>'Paper 2'!AU2</f>
        <v>22a</v>
      </c>
      <c r="AM32" s="42" t="str">
        <f>'Paper 2'!AV2</f>
        <v>22b</v>
      </c>
      <c r="AN32" s="42" t="str">
        <f>'Paper 2'!AW2</f>
        <v>23a</v>
      </c>
      <c r="AO32" s="42" t="str">
        <f>'Paper 2'!AX2</f>
        <v>23b</v>
      </c>
      <c r="AP32" s="42" t="str">
        <f>'Paper 2'!AY2</f>
        <v>24a</v>
      </c>
      <c r="AQ32" s="32" t="e">
        <f>VLOOKUP($L$2,'Paper 3'!$A$2:$BF$33,26,FALSE)</f>
        <v>#N/A</v>
      </c>
      <c r="AR32" s="29" t="s">
        <v>141</v>
      </c>
      <c r="AS32" s="29">
        <f>'Paper 3'!Z3</f>
        <v>1</v>
      </c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</row>
    <row r="33" spans="2:72" ht="15" customHeight="1" x14ac:dyDescent="0.25">
      <c r="B33" s="14" t="str">
        <f>'Paper 1'!AA2</f>
        <v>10aii</v>
      </c>
      <c r="C33" s="42" t="str">
        <f>'Paper 1'!AA1</f>
        <v>Solving Equations</v>
      </c>
      <c r="D33" s="42"/>
      <c r="E33" s="42"/>
      <c r="F33" s="42"/>
      <c r="G33" s="42"/>
      <c r="H33" s="42"/>
      <c r="I33" s="42"/>
      <c r="J33" s="42"/>
      <c r="K33" s="42"/>
      <c r="L33" s="42"/>
      <c r="M33" s="12" t="e">
        <f>VLOOKUP($L$2,'Paper 1'!$A$2:$BD$33,27,FALSE)</f>
        <v>#N/A</v>
      </c>
      <c r="N33" s="27" t="s">
        <v>141</v>
      </c>
      <c r="O33" s="28">
        <f>'Paper 1'!AA3</f>
        <v>2</v>
      </c>
      <c r="P33" s="14"/>
      <c r="Q33" s="16" t="str">
        <f>'Paper 2'!AA2</f>
        <v>13a</v>
      </c>
      <c r="R33" s="42" t="str">
        <f>'Paper 2'!AA1</f>
        <v>Simplify</v>
      </c>
      <c r="S33" s="42" t="str">
        <f>'Paper 2'!AC2</f>
        <v>13ci</v>
      </c>
      <c r="T33" s="42" t="str">
        <f>'Paper 2'!AD2</f>
        <v>13cii</v>
      </c>
      <c r="U33" s="42" t="str">
        <f>'Paper 2'!AE2</f>
        <v>13ciii</v>
      </c>
      <c r="V33" s="42" t="str">
        <f>'Paper 2'!AF2</f>
        <v>14a</v>
      </c>
      <c r="W33" s="42" t="str">
        <f>'Paper 2'!AG2</f>
        <v>14b</v>
      </c>
      <c r="X33" s="42" t="str">
        <f>'Paper 2'!AH2</f>
        <v>14c</v>
      </c>
      <c r="Y33" s="42">
        <f>'Paper 2'!AI2</f>
        <v>15</v>
      </c>
      <c r="Z33" s="42" t="str">
        <f>'Paper 2'!AJ2</f>
        <v>16a</v>
      </c>
      <c r="AA33" s="42" t="str">
        <f>'Paper 2'!AK2</f>
        <v>16bi</v>
      </c>
      <c r="AB33" s="32" t="e">
        <f>VLOOKUP($L$2,'Paper 2'!$A$2:$BF$33,27,FALSE)</f>
        <v>#N/A</v>
      </c>
      <c r="AC33" s="29" t="s">
        <v>141</v>
      </c>
      <c r="AD33" s="29">
        <f>'Paper 2'!AA3</f>
        <v>2</v>
      </c>
      <c r="AE33" s="25"/>
      <c r="AF33" s="16" t="str">
        <f>'Paper 3'!AA2</f>
        <v>13a</v>
      </c>
      <c r="AG33" s="42" t="str">
        <f>'Paper 3'!AA1</f>
        <v>Simplify</v>
      </c>
      <c r="AH33" s="42" t="str">
        <f>'Paper 2'!AR2</f>
        <v>19b</v>
      </c>
      <c r="AI33" s="42">
        <f>'Paper 2'!AS2</f>
        <v>20</v>
      </c>
      <c r="AJ33" s="42">
        <f>'Paper 2'!AT2</f>
        <v>21</v>
      </c>
      <c r="AK33" s="42" t="str">
        <f>'Paper 2'!AU2</f>
        <v>22a</v>
      </c>
      <c r="AL33" s="42" t="str">
        <f>'Paper 2'!AV2</f>
        <v>22b</v>
      </c>
      <c r="AM33" s="42" t="str">
        <f>'Paper 2'!AW2</f>
        <v>23a</v>
      </c>
      <c r="AN33" s="42" t="str">
        <f>'Paper 2'!AX2</f>
        <v>23b</v>
      </c>
      <c r="AO33" s="42" t="str">
        <f>'Paper 2'!AY2</f>
        <v>24a</v>
      </c>
      <c r="AP33" s="42" t="str">
        <f>'Paper 2'!AZ2</f>
        <v>24b</v>
      </c>
      <c r="AQ33" s="32" t="e">
        <f>VLOOKUP($L$2,'Paper 3'!$A$2:$BF$33,27,FALSE)</f>
        <v>#N/A</v>
      </c>
      <c r="AR33" s="29" t="s">
        <v>141</v>
      </c>
      <c r="AS33" s="29">
        <f>'Paper 3'!AA3</f>
        <v>1</v>
      </c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</row>
    <row r="34" spans="2:72" ht="15" customHeight="1" x14ac:dyDescent="0.25">
      <c r="B34" s="14" t="str">
        <f>'Paper 1'!AB2</f>
        <v>10b</v>
      </c>
      <c r="C34" s="42" t="str">
        <f>'Paper 1'!AB1</f>
        <v>Solving Equations</v>
      </c>
      <c r="D34" s="42"/>
      <c r="E34" s="42"/>
      <c r="F34" s="42"/>
      <c r="G34" s="42"/>
      <c r="H34" s="42"/>
      <c r="I34" s="42"/>
      <c r="J34" s="42"/>
      <c r="K34" s="42"/>
      <c r="L34" s="42"/>
      <c r="M34" s="12" t="e">
        <f>VLOOKUP($L$2,'Paper 1'!$A$2:$BD$33,28,FALSE)</f>
        <v>#N/A</v>
      </c>
      <c r="N34" s="27" t="s">
        <v>141</v>
      </c>
      <c r="O34" s="28">
        <f>'Paper 1'!AB3</f>
        <v>4</v>
      </c>
      <c r="P34" s="14"/>
      <c r="Q34" s="16" t="str">
        <f>'Paper 2'!AB2</f>
        <v>13b</v>
      </c>
      <c r="R34" s="42" t="str">
        <f>'Paper 2'!AB1</f>
        <v>Substitution</v>
      </c>
      <c r="S34" s="42" t="str">
        <f>'Paper 2'!AD2</f>
        <v>13cii</v>
      </c>
      <c r="T34" s="42" t="str">
        <f>'Paper 2'!AE2</f>
        <v>13ciii</v>
      </c>
      <c r="U34" s="42" t="str">
        <f>'Paper 2'!AF2</f>
        <v>14a</v>
      </c>
      <c r="V34" s="42" t="str">
        <f>'Paper 2'!AG2</f>
        <v>14b</v>
      </c>
      <c r="W34" s="42" t="str">
        <f>'Paper 2'!AH2</f>
        <v>14c</v>
      </c>
      <c r="X34" s="42">
        <f>'Paper 2'!AI2</f>
        <v>15</v>
      </c>
      <c r="Y34" s="42" t="str">
        <f>'Paper 2'!AJ2</f>
        <v>16a</v>
      </c>
      <c r="Z34" s="42" t="str">
        <f>'Paper 2'!AK2</f>
        <v>16bi</v>
      </c>
      <c r="AA34" s="42" t="str">
        <f>'Paper 2'!AL2</f>
        <v>16bii</v>
      </c>
      <c r="AB34" s="32" t="e">
        <f>VLOOKUP($L$2,'Paper 2'!$A$2:$BF$33,28,FALSE)</f>
        <v>#N/A</v>
      </c>
      <c r="AC34" s="29" t="s">
        <v>141</v>
      </c>
      <c r="AD34" s="29">
        <f>'Paper 2'!AB3</f>
        <v>3</v>
      </c>
      <c r="AE34" s="25"/>
      <c r="AF34" s="16" t="str">
        <f>'Paper 3'!AB2</f>
        <v>13b</v>
      </c>
      <c r="AG34" s="42" t="str">
        <f>'Paper 3'!AB1</f>
        <v>Substitution</v>
      </c>
      <c r="AH34" s="42">
        <f>'Paper 2'!AS2</f>
        <v>20</v>
      </c>
      <c r="AI34" s="42">
        <f>'Paper 2'!AT2</f>
        <v>21</v>
      </c>
      <c r="AJ34" s="42" t="str">
        <f>'Paper 2'!AU2</f>
        <v>22a</v>
      </c>
      <c r="AK34" s="42" t="str">
        <f>'Paper 2'!AV2</f>
        <v>22b</v>
      </c>
      <c r="AL34" s="42" t="str">
        <f>'Paper 2'!AW2</f>
        <v>23a</v>
      </c>
      <c r="AM34" s="42" t="str">
        <f>'Paper 2'!AX2</f>
        <v>23b</v>
      </c>
      <c r="AN34" s="42" t="str">
        <f>'Paper 2'!AY2</f>
        <v>24a</v>
      </c>
      <c r="AO34" s="42" t="str">
        <f>'Paper 2'!AZ2</f>
        <v>24b</v>
      </c>
      <c r="AP34" s="42">
        <f>'Paper 2'!BA2</f>
        <v>25</v>
      </c>
      <c r="AQ34" s="32" t="e">
        <f>VLOOKUP($L$2,'Paper 3'!$A$2:$BF$33,28,FALSE)</f>
        <v>#N/A</v>
      </c>
      <c r="AR34" s="29" t="s">
        <v>141</v>
      </c>
      <c r="AS34" s="29">
        <f>'Paper 3'!AB3</f>
        <v>1</v>
      </c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</row>
    <row r="35" spans="2:72" ht="15" customHeight="1" x14ac:dyDescent="0.25">
      <c r="B35" s="14" t="str">
        <f>'Paper 1'!AC2</f>
        <v>11a</v>
      </c>
      <c r="C35" s="42" t="str">
        <f>'Paper 1'!AC1</f>
        <v>Isometric Drawing</v>
      </c>
      <c r="D35" s="42"/>
      <c r="E35" s="42"/>
      <c r="F35" s="42"/>
      <c r="G35" s="42"/>
      <c r="H35" s="42"/>
      <c r="I35" s="42"/>
      <c r="J35" s="42"/>
      <c r="K35" s="42"/>
      <c r="L35" s="42"/>
      <c r="M35" s="12" t="e">
        <f>VLOOKUP($L$2,'Paper 1'!$A$2:$BD$33,29,FALSE)</f>
        <v>#N/A</v>
      </c>
      <c r="N35" s="27" t="s">
        <v>141</v>
      </c>
      <c r="O35" s="28">
        <f>'Paper 1'!AC3</f>
        <v>3</v>
      </c>
      <c r="P35" s="14"/>
      <c r="Q35" s="16" t="str">
        <f>'Paper 2'!AC2</f>
        <v>13ci</v>
      </c>
      <c r="R35" s="42" t="str">
        <f>'Paper 2'!AC1</f>
        <v>Solving Equations</v>
      </c>
      <c r="S35" s="42" t="str">
        <f>'Paper 2'!AE2</f>
        <v>13ciii</v>
      </c>
      <c r="T35" s="42" t="str">
        <f>'Paper 2'!AF2</f>
        <v>14a</v>
      </c>
      <c r="U35" s="42" t="str">
        <f>'Paper 2'!AG2</f>
        <v>14b</v>
      </c>
      <c r="V35" s="42" t="str">
        <f>'Paper 2'!AH2</f>
        <v>14c</v>
      </c>
      <c r="W35" s="42">
        <f>'Paper 2'!AI2</f>
        <v>15</v>
      </c>
      <c r="X35" s="42" t="str">
        <f>'Paper 2'!AJ2</f>
        <v>16a</v>
      </c>
      <c r="Y35" s="42" t="str">
        <f>'Paper 2'!AK2</f>
        <v>16bi</v>
      </c>
      <c r="Z35" s="42" t="str">
        <f>'Paper 2'!AL2</f>
        <v>16bii</v>
      </c>
      <c r="AA35" s="42" t="str">
        <f>'Paper 2'!AM2</f>
        <v>17a</v>
      </c>
      <c r="AB35" s="32" t="e">
        <f>VLOOKUP($L$2,'Paper 2'!$A$2:$BF$33,29,FALSE)</f>
        <v>#N/A</v>
      </c>
      <c r="AC35" s="29" t="s">
        <v>141</v>
      </c>
      <c r="AD35" s="29">
        <f>'Paper 2'!AC3</f>
        <v>2</v>
      </c>
      <c r="AE35" s="25"/>
      <c r="AF35" s="16" t="str">
        <f>'Paper 3'!AC2</f>
        <v>13ci</v>
      </c>
      <c r="AG35" s="42" t="str">
        <f>'Paper 3'!AC1</f>
        <v>Solving Equations</v>
      </c>
      <c r="AH35" s="42">
        <f>'Paper 2'!AT2</f>
        <v>21</v>
      </c>
      <c r="AI35" s="42" t="str">
        <f>'Paper 2'!AU2</f>
        <v>22a</v>
      </c>
      <c r="AJ35" s="42" t="str">
        <f>'Paper 2'!AV2</f>
        <v>22b</v>
      </c>
      <c r="AK35" s="42" t="str">
        <f>'Paper 2'!AW2</f>
        <v>23a</v>
      </c>
      <c r="AL35" s="42" t="str">
        <f>'Paper 2'!AX2</f>
        <v>23b</v>
      </c>
      <c r="AM35" s="42" t="str">
        <f>'Paper 2'!AY2</f>
        <v>24a</v>
      </c>
      <c r="AN35" s="42" t="str">
        <f>'Paper 2'!AZ2</f>
        <v>24b</v>
      </c>
      <c r="AO35" s="42">
        <f>'Paper 2'!BA2</f>
        <v>25</v>
      </c>
      <c r="AP35" s="42">
        <f>'Paper 2'!BB2</f>
        <v>26</v>
      </c>
      <c r="AQ35" s="32" t="e">
        <f>VLOOKUP($L$2,'Paper 3'!$A$2:$BF$33,29,FALSE)</f>
        <v>#N/A</v>
      </c>
      <c r="AR35" s="29" t="s">
        <v>141</v>
      </c>
      <c r="AS35" s="29">
        <f>'Paper 3'!AC3</f>
        <v>1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</row>
    <row r="36" spans="2:72" ht="15" customHeight="1" x14ac:dyDescent="0.25">
      <c r="B36" s="14" t="str">
        <f>'Paper 1'!AD2</f>
        <v>11b</v>
      </c>
      <c r="C36" s="42" t="str">
        <f>'Paper 1'!AD1</f>
        <v>Surface Area</v>
      </c>
      <c r="D36" s="42"/>
      <c r="E36" s="42"/>
      <c r="F36" s="42"/>
      <c r="G36" s="42"/>
      <c r="H36" s="42"/>
      <c r="I36" s="42"/>
      <c r="J36" s="42"/>
      <c r="K36" s="42"/>
      <c r="L36" s="42"/>
      <c r="M36" s="12" t="e">
        <f>VLOOKUP($L$2,'Paper 1'!$A$2:$BD$33,30,FALSE)</f>
        <v>#N/A</v>
      </c>
      <c r="N36" s="27" t="s">
        <v>141</v>
      </c>
      <c r="O36" s="28">
        <f>'Paper 1'!AD3</f>
        <v>3</v>
      </c>
      <c r="P36" s="14"/>
      <c r="Q36" s="16" t="str">
        <f>'Paper 2'!AD2</f>
        <v>13cii</v>
      </c>
      <c r="R36" s="42" t="str">
        <f>'Paper 2'!AD1</f>
        <v>Solving Equations</v>
      </c>
      <c r="S36" s="42" t="str">
        <f>'Paper 2'!AF2</f>
        <v>14a</v>
      </c>
      <c r="T36" s="42" t="str">
        <f>'Paper 2'!AG2</f>
        <v>14b</v>
      </c>
      <c r="U36" s="42" t="str">
        <f>'Paper 2'!AH2</f>
        <v>14c</v>
      </c>
      <c r="V36" s="42">
        <f>'Paper 2'!AI2</f>
        <v>15</v>
      </c>
      <c r="W36" s="42" t="str">
        <f>'Paper 2'!AJ2</f>
        <v>16a</v>
      </c>
      <c r="X36" s="42" t="str">
        <f>'Paper 2'!AK2</f>
        <v>16bi</v>
      </c>
      <c r="Y36" s="42" t="str">
        <f>'Paper 2'!AL2</f>
        <v>16bii</v>
      </c>
      <c r="Z36" s="42" t="str">
        <f>'Paper 2'!AM2</f>
        <v>17a</v>
      </c>
      <c r="AA36" s="42" t="str">
        <f>'Paper 2'!AN2</f>
        <v>17b</v>
      </c>
      <c r="AB36" s="32" t="e">
        <f>VLOOKUP($L$2,'Paper 2'!$A$2:$BF$33,30,FALSE)</f>
        <v>#N/A</v>
      </c>
      <c r="AC36" s="29" t="s">
        <v>141</v>
      </c>
      <c r="AD36" s="29">
        <f>'Paper 2'!AD3</f>
        <v>3</v>
      </c>
      <c r="AE36" s="25"/>
      <c r="AF36" s="16" t="str">
        <f>'Paper 3'!AD2</f>
        <v>13cii</v>
      </c>
      <c r="AG36" s="42" t="str">
        <f>'Paper 3'!AD1</f>
        <v>Solving Equations</v>
      </c>
      <c r="AH36" s="42" t="str">
        <f>'Paper 2'!AU2</f>
        <v>22a</v>
      </c>
      <c r="AI36" s="42" t="str">
        <f>'Paper 2'!AV2</f>
        <v>22b</v>
      </c>
      <c r="AJ36" s="42" t="str">
        <f>'Paper 2'!AW2</f>
        <v>23a</v>
      </c>
      <c r="AK36" s="42" t="str">
        <f>'Paper 2'!AX2</f>
        <v>23b</v>
      </c>
      <c r="AL36" s="42" t="str">
        <f>'Paper 2'!AY2</f>
        <v>24a</v>
      </c>
      <c r="AM36" s="42" t="str">
        <f>'Paper 2'!AZ2</f>
        <v>24b</v>
      </c>
      <c r="AN36" s="42">
        <f>'Paper 2'!BA2</f>
        <v>25</v>
      </c>
      <c r="AO36" s="42">
        <f>'Paper 2'!BB2</f>
        <v>26</v>
      </c>
      <c r="AP36" s="42">
        <f>'Paper 2'!BC2</f>
        <v>27</v>
      </c>
      <c r="AQ36" s="32" t="e">
        <f>VLOOKUP($L$2,'Paper 3'!$A$2:$BF$33,30,FALSE)</f>
        <v>#N/A</v>
      </c>
      <c r="AR36" s="29" t="s">
        <v>141</v>
      </c>
      <c r="AS36" s="29">
        <f>'Paper 3'!AD3</f>
        <v>1</v>
      </c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</row>
    <row r="37" spans="2:72" ht="15" customHeight="1" x14ac:dyDescent="0.25">
      <c r="B37" s="14">
        <f>'Paper 1'!AE2</f>
        <v>12</v>
      </c>
      <c r="C37" s="42" t="str">
        <f>'Paper 1'!AE1</f>
        <v>Speed, Distance, Time</v>
      </c>
      <c r="D37" s="42"/>
      <c r="E37" s="42"/>
      <c r="F37" s="42"/>
      <c r="G37" s="42"/>
      <c r="H37" s="42"/>
      <c r="I37" s="42"/>
      <c r="J37" s="42"/>
      <c r="K37" s="42"/>
      <c r="L37" s="42"/>
      <c r="M37" s="12" t="e">
        <f>VLOOKUP($L$2,'Paper 1'!$A$2:$BD$33,31,FALSE)</f>
        <v>#N/A</v>
      </c>
      <c r="N37" s="27" t="s">
        <v>141</v>
      </c>
      <c r="O37" s="28">
        <f>'Paper 1'!AE3</f>
        <v>3</v>
      </c>
      <c r="P37" s="14"/>
      <c r="Q37" s="16" t="str">
        <f>'Paper 2'!AE2</f>
        <v>13ciii</v>
      </c>
      <c r="R37" s="42" t="str">
        <f>'Paper 2'!AE1</f>
        <v>Solving Equations</v>
      </c>
      <c r="S37" s="42" t="str">
        <f>'Paper 2'!AG2</f>
        <v>14b</v>
      </c>
      <c r="T37" s="42" t="str">
        <f>'Paper 2'!AH2</f>
        <v>14c</v>
      </c>
      <c r="U37" s="42">
        <f>'Paper 2'!AI2</f>
        <v>15</v>
      </c>
      <c r="V37" s="42" t="str">
        <f>'Paper 2'!AJ2</f>
        <v>16a</v>
      </c>
      <c r="W37" s="42" t="str">
        <f>'Paper 2'!AK2</f>
        <v>16bi</v>
      </c>
      <c r="X37" s="42" t="str">
        <f>'Paper 2'!AL2</f>
        <v>16bii</v>
      </c>
      <c r="Y37" s="42" t="str">
        <f>'Paper 2'!AM2</f>
        <v>17a</v>
      </c>
      <c r="Z37" s="42" t="str">
        <f>'Paper 2'!AN2</f>
        <v>17b</v>
      </c>
      <c r="AA37" s="42" t="str">
        <f>'Paper 2'!AO2</f>
        <v>18a</v>
      </c>
      <c r="AB37" s="32" t="e">
        <f>VLOOKUP($L$2,'Paper 2'!$A$2:$BF$33,31,FALSE)</f>
        <v>#N/A</v>
      </c>
      <c r="AC37" s="29" t="s">
        <v>141</v>
      </c>
      <c r="AD37" s="29">
        <f>'Paper 2'!AE3</f>
        <v>2</v>
      </c>
      <c r="AE37" s="25"/>
      <c r="AF37" s="16" t="str">
        <f>'Paper 3'!AE2</f>
        <v>13ciii</v>
      </c>
      <c r="AG37" s="42" t="str">
        <f>'Paper 3'!AE1</f>
        <v>Solving Equations</v>
      </c>
      <c r="AH37" s="42" t="str">
        <f>'Paper 2'!AV2</f>
        <v>22b</v>
      </c>
      <c r="AI37" s="42" t="str">
        <f>'Paper 2'!AW2</f>
        <v>23a</v>
      </c>
      <c r="AJ37" s="42" t="str">
        <f>'Paper 2'!AX2</f>
        <v>23b</v>
      </c>
      <c r="AK37" s="42" t="str">
        <f>'Paper 2'!AY2</f>
        <v>24a</v>
      </c>
      <c r="AL37" s="42" t="str">
        <f>'Paper 2'!AZ2</f>
        <v>24b</v>
      </c>
      <c r="AM37" s="42">
        <f>'Paper 2'!BA2</f>
        <v>25</v>
      </c>
      <c r="AN37" s="42">
        <f>'Paper 2'!BB2</f>
        <v>26</v>
      </c>
      <c r="AO37" s="42">
        <f>'Paper 2'!BC2</f>
        <v>27</v>
      </c>
      <c r="AP37" s="42" t="str">
        <f>'Paper 2'!BD2</f>
        <v>TOTAL</v>
      </c>
      <c r="AQ37" s="32" t="e">
        <f>VLOOKUP($L$2,'Paper 3'!$A$2:$BF$33,31,FALSE)</f>
        <v>#N/A</v>
      </c>
      <c r="AR37" s="29" t="s">
        <v>141</v>
      </c>
      <c r="AS37" s="29">
        <f>'Paper 3'!AE3</f>
        <v>1</v>
      </c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2:72" ht="15" customHeight="1" x14ac:dyDescent="0.25">
      <c r="B38" s="14">
        <f>'Paper 1'!AF2</f>
        <v>13</v>
      </c>
      <c r="C38" s="42" t="str">
        <f>'Paper 1'!AF1</f>
        <v>Area of a Trapezium</v>
      </c>
      <c r="D38" s="42"/>
      <c r="E38" s="42"/>
      <c r="F38" s="42"/>
      <c r="G38" s="42"/>
      <c r="H38" s="42"/>
      <c r="I38" s="42"/>
      <c r="J38" s="42"/>
      <c r="K38" s="42"/>
      <c r="L38" s="42"/>
      <c r="M38" s="12" t="e">
        <f>VLOOKUP($L$2,'Paper 1'!$A$2:$BD$33,32,FALSE)</f>
        <v>#N/A</v>
      </c>
      <c r="N38" s="27" t="s">
        <v>141</v>
      </c>
      <c r="O38" s="28">
        <f>'Paper 1'!AF3</f>
        <v>2</v>
      </c>
      <c r="P38" s="14"/>
      <c r="Q38" s="16" t="str">
        <f>'Paper 2'!AF2</f>
        <v>14a</v>
      </c>
      <c r="R38" s="42" t="str">
        <f>'Paper 2'!AF1</f>
        <v>Scatter Graphs</v>
      </c>
      <c r="S38" s="42" t="str">
        <f>'Paper 2'!AH2</f>
        <v>14c</v>
      </c>
      <c r="T38" s="42">
        <f>'Paper 2'!AI2</f>
        <v>15</v>
      </c>
      <c r="U38" s="42" t="str">
        <f>'Paper 2'!AJ2</f>
        <v>16a</v>
      </c>
      <c r="V38" s="42" t="str">
        <f>'Paper 2'!AK2</f>
        <v>16bi</v>
      </c>
      <c r="W38" s="42" t="str">
        <f>'Paper 2'!AL2</f>
        <v>16bii</v>
      </c>
      <c r="X38" s="42" t="str">
        <f>'Paper 2'!AM2</f>
        <v>17a</v>
      </c>
      <c r="Y38" s="42" t="str">
        <f>'Paper 2'!AN2</f>
        <v>17b</v>
      </c>
      <c r="Z38" s="42" t="str">
        <f>'Paper 2'!AO2</f>
        <v>18a</v>
      </c>
      <c r="AA38" s="42" t="str">
        <f>'Paper 2'!AP2</f>
        <v>18b</v>
      </c>
      <c r="AB38" s="32" t="e">
        <f>VLOOKUP($L$2,'Paper 2'!$A$2:$BF$33,32,FALSE)</f>
        <v>#N/A</v>
      </c>
      <c r="AC38" s="29" t="s">
        <v>141</v>
      </c>
      <c r="AD38" s="29">
        <f>'Paper 2'!AF3</f>
        <v>1</v>
      </c>
      <c r="AE38" s="25"/>
      <c r="AF38" s="16" t="str">
        <f>'Paper 3'!AF2</f>
        <v>14a</v>
      </c>
      <c r="AG38" s="42" t="str">
        <f>'Paper 3'!AF1</f>
        <v>Scatter Graphs</v>
      </c>
      <c r="AH38" s="42" t="str">
        <f>'Paper 2'!AW2</f>
        <v>23a</v>
      </c>
      <c r="AI38" s="42" t="str">
        <f>'Paper 2'!AX2</f>
        <v>23b</v>
      </c>
      <c r="AJ38" s="42" t="str">
        <f>'Paper 2'!AY2</f>
        <v>24a</v>
      </c>
      <c r="AK38" s="42" t="str">
        <f>'Paper 2'!AZ2</f>
        <v>24b</v>
      </c>
      <c r="AL38" s="42">
        <f>'Paper 2'!BA2</f>
        <v>25</v>
      </c>
      <c r="AM38" s="42">
        <f>'Paper 2'!BB2</f>
        <v>26</v>
      </c>
      <c r="AN38" s="42">
        <f>'Paper 2'!BC2</f>
        <v>27</v>
      </c>
      <c r="AO38" s="42" t="str">
        <f>'Paper 2'!BD2</f>
        <v>TOTAL</v>
      </c>
      <c r="AP38" s="42">
        <f>'Paper 2'!BE2</f>
        <v>0</v>
      </c>
      <c r="AQ38" s="32" t="e">
        <f>VLOOKUP($L$2,'Paper 3'!$A$2:$BF$33,32,FALSE)</f>
        <v>#N/A</v>
      </c>
      <c r="AR38" s="29" t="s">
        <v>141</v>
      </c>
      <c r="AS38" s="29">
        <f>'Paper 3'!AF3</f>
        <v>1</v>
      </c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2:72" ht="15" customHeight="1" x14ac:dyDescent="0.25">
      <c r="B39" s="14" t="str">
        <f xml:space="preserve"> 'Paper 1'!AG2</f>
        <v>14a</v>
      </c>
      <c r="C39" s="42" t="str">
        <f>'Paper 1'!AG1</f>
        <v>Substitution</v>
      </c>
      <c r="D39" s="42"/>
      <c r="E39" s="42"/>
      <c r="F39" s="42"/>
      <c r="G39" s="42"/>
      <c r="H39" s="42"/>
      <c r="I39" s="42"/>
      <c r="J39" s="42"/>
      <c r="K39" s="42"/>
      <c r="L39" s="42"/>
      <c r="M39" s="12" t="e">
        <f>VLOOKUP($L$2,'Paper 1'!$A$2:$BD$33,33,FALSE)</f>
        <v>#N/A</v>
      </c>
      <c r="N39" s="27" t="s">
        <v>141</v>
      </c>
      <c r="O39" s="28">
        <f>'Paper 1'!AG3</f>
        <v>2</v>
      </c>
      <c r="P39" s="14"/>
      <c r="Q39" s="16" t="str">
        <f>'Paper 2'!AG2</f>
        <v>14b</v>
      </c>
      <c r="R39" s="42" t="str">
        <f>'Paper 2'!AG1</f>
        <v>Scatter Graphs</v>
      </c>
      <c r="S39" s="42">
        <f>'Paper 2'!AI2</f>
        <v>15</v>
      </c>
      <c r="T39" s="42" t="str">
        <f>'Paper 2'!AJ2</f>
        <v>16a</v>
      </c>
      <c r="U39" s="42" t="str">
        <f>'Paper 2'!AK2</f>
        <v>16bi</v>
      </c>
      <c r="V39" s="42" t="str">
        <f>'Paper 2'!AL2</f>
        <v>16bii</v>
      </c>
      <c r="W39" s="42" t="str">
        <f>'Paper 2'!AM2</f>
        <v>17a</v>
      </c>
      <c r="X39" s="42" t="str">
        <f>'Paper 2'!AN2</f>
        <v>17b</v>
      </c>
      <c r="Y39" s="42" t="str">
        <f>'Paper 2'!AO2</f>
        <v>18a</v>
      </c>
      <c r="Z39" s="42" t="str">
        <f>'Paper 2'!AP2</f>
        <v>18b</v>
      </c>
      <c r="AA39" s="42" t="str">
        <f>'Paper 2'!AQ2</f>
        <v>19a</v>
      </c>
      <c r="AB39" s="32" t="e">
        <f>VLOOKUP($L$2,'Paper 2'!$A$2:$BF$33,33,FALSE)</f>
        <v>#N/A</v>
      </c>
      <c r="AC39" s="29" t="s">
        <v>141</v>
      </c>
      <c r="AD39" s="29">
        <f>'Paper 2'!AG3</f>
        <v>1</v>
      </c>
      <c r="AE39" s="25"/>
      <c r="AF39" s="16" t="str">
        <f>'Paper 3'!AG2</f>
        <v>14b</v>
      </c>
      <c r="AG39" s="42" t="str">
        <f>'Paper 3'!AG1</f>
        <v>Scatter Graphs</v>
      </c>
      <c r="AH39" s="42" t="str">
        <f>'Paper 2'!AX2</f>
        <v>23b</v>
      </c>
      <c r="AI39" s="42" t="str">
        <f>'Paper 2'!AY2</f>
        <v>24a</v>
      </c>
      <c r="AJ39" s="42" t="str">
        <f>'Paper 2'!AZ2</f>
        <v>24b</v>
      </c>
      <c r="AK39" s="42">
        <f>'Paper 2'!BA2</f>
        <v>25</v>
      </c>
      <c r="AL39" s="42">
        <f>'Paper 2'!BB2</f>
        <v>26</v>
      </c>
      <c r="AM39" s="42">
        <f>'Paper 2'!BC2</f>
        <v>27</v>
      </c>
      <c r="AN39" s="42" t="str">
        <f>'Paper 2'!BD2</f>
        <v>TOTAL</v>
      </c>
      <c r="AO39" s="42">
        <f>'Paper 2'!BE2</f>
        <v>0</v>
      </c>
      <c r="AP39" s="42">
        <f>'Paper 2'!BF2</f>
        <v>0</v>
      </c>
      <c r="AQ39" s="32" t="e">
        <f>VLOOKUP($L$2,'Paper 3'!$A$2:$BF$33,33,FALSE)</f>
        <v>#N/A</v>
      </c>
      <c r="AR39" s="29" t="s">
        <v>141</v>
      </c>
      <c r="AS39" s="29">
        <f>'Paper 3'!AG3</f>
        <v>1</v>
      </c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2:72" ht="15" customHeight="1" x14ac:dyDescent="0.25">
      <c r="B40" s="14" t="str">
        <f>'Paper 1'!AH2</f>
        <v>14b</v>
      </c>
      <c r="C40" s="42" t="str">
        <f>'Paper 1'!AH1</f>
        <v>Substitution</v>
      </c>
      <c r="D40" s="42"/>
      <c r="E40" s="42"/>
      <c r="F40" s="42"/>
      <c r="G40" s="42"/>
      <c r="H40" s="42"/>
      <c r="I40" s="42"/>
      <c r="J40" s="42"/>
      <c r="K40" s="42"/>
      <c r="L40" s="42"/>
      <c r="M40" s="12" t="e">
        <f>VLOOKUP($L$2,'Paper 1'!$A$2:$BD$33,34,FALSE)</f>
        <v>#N/A</v>
      </c>
      <c r="N40" s="27" t="s">
        <v>141</v>
      </c>
      <c r="O40" s="28">
        <f>'Paper 1'!AH3</f>
        <v>2</v>
      </c>
      <c r="P40" s="14"/>
      <c r="Q40" s="16" t="str">
        <f>'Paper 2'!AH2</f>
        <v>14c</v>
      </c>
      <c r="R40" s="42" t="str">
        <f>'Paper 2'!AH1</f>
        <v>Percentage Change</v>
      </c>
      <c r="S40" s="42" t="str">
        <f>'Paper 2'!AJ2</f>
        <v>16a</v>
      </c>
      <c r="T40" s="42" t="str">
        <f>'Paper 2'!AK2</f>
        <v>16bi</v>
      </c>
      <c r="U40" s="42" t="str">
        <f>'Paper 2'!AL2</f>
        <v>16bii</v>
      </c>
      <c r="V40" s="42" t="str">
        <f>'Paper 2'!AM2</f>
        <v>17a</v>
      </c>
      <c r="W40" s="42" t="str">
        <f>'Paper 2'!AN2</f>
        <v>17b</v>
      </c>
      <c r="X40" s="42" t="str">
        <f>'Paper 2'!AO2</f>
        <v>18a</v>
      </c>
      <c r="Y40" s="42" t="str">
        <f>'Paper 2'!AP2</f>
        <v>18b</v>
      </c>
      <c r="Z40" s="42" t="str">
        <f>'Paper 2'!AQ2</f>
        <v>19a</v>
      </c>
      <c r="AA40" s="42" t="str">
        <f>'Paper 2'!AR2</f>
        <v>19b</v>
      </c>
      <c r="AB40" s="32" t="e">
        <f>VLOOKUP($L$2,'Paper 2'!$A$2:$BF$33,34,FALSE)</f>
        <v>#N/A</v>
      </c>
      <c r="AC40" s="29" t="s">
        <v>141</v>
      </c>
      <c r="AD40" s="29">
        <f>'Paper 2'!AH3</f>
        <v>3</v>
      </c>
      <c r="AE40" s="25"/>
      <c r="AF40" s="16" t="str">
        <f>'Paper 3'!AH2</f>
        <v>14c</v>
      </c>
      <c r="AG40" s="42" t="str">
        <f>'Paper 3'!AH1</f>
        <v>Percentage Change</v>
      </c>
      <c r="AH40" s="42" t="str">
        <f>'Paper 2'!AY2</f>
        <v>24a</v>
      </c>
      <c r="AI40" s="42" t="str">
        <f>'Paper 2'!AZ2</f>
        <v>24b</v>
      </c>
      <c r="AJ40" s="42">
        <f>'Paper 2'!BA2</f>
        <v>25</v>
      </c>
      <c r="AK40" s="42">
        <f>'Paper 2'!BB2</f>
        <v>26</v>
      </c>
      <c r="AL40" s="42">
        <f>'Paper 2'!BC2</f>
        <v>27</v>
      </c>
      <c r="AM40" s="42" t="str">
        <f>'Paper 2'!BD2</f>
        <v>TOTAL</v>
      </c>
      <c r="AN40" s="42">
        <f>'Paper 2'!BE2</f>
        <v>0</v>
      </c>
      <c r="AO40" s="42">
        <f>'Paper 2'!BF2</f>
        <v>0</v>
      </c>
      <c r="AP40" s="42">
        <f>'Paper 2'!BG2</f>
        <v>0</v>
      </c>
      <c r="AQ40" s="32" t="e">
        <f>VLOOKUP($L$2,'Paper 3'!$A$2:$BF$33,34,FALSE)</f>
        <v>#N/A</v>
      </c>
      <c r="AR40" s="29" t="s">
        <v>141</v>
      </c>
      <c r="AS40" s="29">
        <f>'Paper 3'!AH3</f>
        <v>1</v>
      </c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</row>
    <row r="41" spans="2:72" ht="15" customHeight="1" x14ac:dyDescent="0.25">
      <c r="B41" s="14">
        <f>'Paper 1'!AI2</f>
        <v>15</v>
      </c>
      <c r="C41" s="42" t="str">
        <f>'Paper 1'!AI1</f>
        <v>Dividing Using Mixed Numbers</v>
      </c>
      <c r="D41" s="42"/>
      <c r="E41" s="42"/>
      <c r="F41" s="42"/>
      <c r="G41" s="42"/>
      <c r="H41" s="42"/>
      <c r="I41" s="42"/>
      <c r="J41" s="42"/>
      <c r="K41" s="42"/>
      <c r="L41" s="42"/>
      <c r="M41" s="12" t="e">
        <f>VLOOKUP($L$2,'Paper 1'!$A$2:$BD$33,35,FALSE)</f>
        <v>#N/A</v>
      </c>
      <c r="N41" s="27" t="s">
        <v>141</v>
      </c>
      <c r="O41" s="28">
        <f>'Paper 1'!AI3</f>
        <v>3</v>
      </c>
      <c r="P41" s="14"/>
      <c r="Q41" s="16">
        <f>'Paper 2'!AI2</f>
        <v>15</v>
      </c>
      <c r="R41" s="42" t="str">
        <f>'Paper 2'!AI1</f>
        <v>Trial and Improvement</v>
      </c>
      <c r="S41" s="42" t="str">
        <f>'Paper 2'!AK2</f>
        <v>16bi</v>
      </c>
      <c r="T41" s="42" t="str">
        <f>'Paper 2'!AL2</f>
        <v>16bii</v>
      </c>
      <c r="U41" s="42" t="str">
        <f>'Paper 2'!AM2</f>
        <v>17a</v>
      </c>
      <c r="V41" s="42" t="str">
        <f>'Paper 2'!AN2</f>
        <v>17b</v>
      </c>
      <c r="W41" s="42" t="str">
        <f>'Paper 2'!AO2</f>
        <v>18a</v>
      </c>
      <c r="X41" s="42" t="str">
        <f>'Paper 2'!AP2</f>
        <v>18b</v>
      </c>
      <c r="Y41" s="42" t="str">
        <f>'Paper 2'!AQ2</f>
        <v>19a</v>
      </c>
      <c r="Z41" s="42" t="str">
        <f>'Paper 2'!AR2</f>
        <v>19b</v>
      </c>
      <c r="AA41" s="42">
        <f>'Paper 2'!AS2</f>
        <v>20</v>
      </c>
      <c r="AB41" s="32" t="e">
        <f>VLOOKUP($L$2,'Paper 2'!$A$2:$BF$33,35,FALSE)</f>
        <v>#N/A</v>
      </c>
      <c r="AC41" s="29" t="s">
        <v>141</v>
      </c>
      <c r="AD41" s="29">
        <f>'Paper 2'!AI3</f>
        <v>4</v>
      </c>
      <c r="AE41" s="25"/>
      <c r="AF41" s="16">
        <f>'Paper 3'!AI2</f>
        <v>15</v>
      </c>
      <c r="AG41" s="42" t="str">
        <f>'Paper 3'!AI1</f>
        <v>Trial and Improvement</v>
      </c>
      <c r="AH41" s="42" t="str">
        <f>'Paper 2'!AZ2</f>
        <v>24b</v>
      </c>
      <c r="AI41" s="42">
        <f>'Paper 2'!BA2</f>
        <v>25</v>
      </c>
      <c r="AJ41" s="42">
        <f>'Paper 2'!BB2</f>
        <v>26</v>
      </c>
      <c r="AK41" s="42">
        <f>'Paper 2'!BC2</f>
        <v>27</v>
      </c>
      <c r="AL41" s="42" t="str">
        <f>'Paper 2'!BD2</f>
        <v>TOTAL</v>
      </c>
      <c r="AM41" s="42">
        <f>'Paper 2'!BE2</f>
        <v>0</v>
      </c>
      <c r="AN41" s="42">
        <f>'Paper 2'!BF2</f>
        <v>0</v>
      </c>
      <c r="AO41" s="42">
        <f>'Paper 2'!BG2</f>
        <v>0</v>
      </c>
      <c r="AP41" s="42">
        <f>'Paper 2'!BH2</f>
        <v>0</v>
      </c>
      <c r="AQ41" s="32" t="e">
        <f>VLOOKUP($L$2,'Paper 3'!$A$2:$BF$33,35,FALSE)</f>
        <v>#N/A</v>
      </c>
      <c r="AR41" s="29" t="s">
        <v>141</v>
      </c>
      <c r="AS41" s="29">
        <f>'Paper 3'!AI3</f>
        <v>1</v>
      </c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</row>
    <row r="42" spans="2:72" ht="15" customHeight="1" x14ac:dyDescent="0.25">
      <c r="B42" s="14" t="str">
        <f>'Paper 1'!AJ2</f>
        <v>18a</v>
      </c>
      <c r="C42" s="42" t="str">
        <f>'Paper 1'!AJ1</f>
        <v>Powers of 5</v>
      </c>
      <c r="D42" s="42"/>
      <c r="E42" s="42"/>
      <c r="F42" s="42"/>
      <c r="G42" s="42"/>
      <c r="H42" s="42"/>
      <c r="I42" s="42"/>
      <c r="J42" s="42"/>
      <c r="K42" s="42"/>
      <c r="L42" s="42"/>
      <c r="M42" s="12" t="e">
        <f>VLOOKUP($L$2,'Paper 1'!$A$2:$BD$33,36,FALSE)</f>
        <v>#N/A</v>
      </c>
      <c r="N42" s="27" t="s">
        <v>141</v>
      </c>
      <c r="O42" s="28">
        <f>'Paper 1'!AJ3</f>
        <v>1</v>
      </c>
      <c r="P42" s="14"/>
      <c r="Q42" s="16" t="str">
        <f>'Paper 2'!AJ2</f>
        <v>16a</v>
      </c>
      <c r="R42" s="42" t="str">
        <f>'Paper 2'!AJ1</f>
        <v>Reciprocal</v>
      </c>
      <c r="S42" s="42" t="str">
        <f>'Paper 2'!AL2</f>
        <v>16bii</v>
      </c>
      <c r="T42" s="42" t="str">
        <f>'Paper 2'!AM2</f>
        <v>17a</v>
      </c>
      <c r="U42" s="42" t="str">
        <f>'Paper 2'!AN2</f>
        <v>17b</v>
      </c>
      <c r="V42" s="42" t="str">
        <f>'Paper 2'!AO2</f>
        <v>18a</v>
      </c>
      <c r="W42" s="42" t="str">
        <f>'Paper 2'!AP2</f>
        <v>18b</v>
      </c>
      <c r="X42" s="42" t="str">
        <f>'Paper 2'!AQ2</f>
        <v>19a</v>
      </c>
      <c r="Y42" s="42" t="str">
        <f>'Paper 2'!AR2</f>
        <v>19b</v>
      </c>
      <c r="Z42" s="42">
        <f>'Paper 2'!AS2</f>
        <v>20</v>
      </c>
      <c r="AA42" s="42">
        <f>'Paper 2'!AT2</f>
        <v>21</v>
      </c>
      <c r="AB42" s="32" t="e">
        <f>VLOOKUP($L$2,'Paper 2'!$A$2:$BF$33,36,FALSE)</f>
        <v>#N/A</v>
      </c>
      <c r="AC42" s="29" t="s">
        <v>141</v>
      </c>
      <c r="AD42" s="29">
        <f>'Paper 2'!AJ3</f>
        <v>1</v>
      </c>
      <c r="AE42" s="25"/>
      <c r="AF42" s="16" t="str">
        <f>'Paper 3'!AJ2</f>
        <v>16a</v>
      </c>
      <c r="AG42" s="42" t="str">
        <f>'Paper 3'!AJ1</f>
        <v>Reciprocal</v>
      </c>
      <c r="AH42" s="42">
        <f>'Paper 2'!BA2</f>
        <v>25</v>
      </c>
      <c r="AI42" s="42">
        <f>'Paper 2'!BB2</f>
        <v>26</v>
      </c>
      <c r="AJ42" s="42">
        <f>'Paper 2'!BC2</f>
        <v>27</v>
      </c>
      <c r="AK42" s="42" t="str">
        <f>'Paper 2'!BD2</f>
        <v>TOTAL</v>
      </c>
      <c r="AL42" s="42">
        <f>'Paper 2'!BE2</f>
        <v>0</v>
      </c>
      <c r="AM42" s="42">
        <f>'Paper 2'!BF2</f>
        <v>0</v>
      </c>
      <c r="AN42" s="42">
        <f>'Paper 2'!BG2</f>
        <v>0</v>
      </c>
      <c r="AO42" s="42">
        <f>'Paper 2'!BH2</f>
        <v>0</v>
      </c>
      <c r="AP42" s="42">
        <f>'Paper 2'!BI2</f>
        <v>0</v>
      </c>
      <c r="AQ42" s="32" t="e">
        <f>VLOOKUP($L$2,'Paper 3'!$A$2:$BF$33,36,FALSE)</f>
        <v>#N/A</v>
      </c>
      <c r="AR42" s="29" t="s">
        <v>141</v>
      </c>
      <c r="AS42" s="29">
        <f>'Paper 3'!AJ3</f>
        <v>1</v>
      </c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</row>
    <row r="43" spans="2:72" ht="15" customHeight="1" x14ac:dyDescent="0.25">
      <c r="B43" s="14" t="str">
        <f>'Paper 1'!AK2</f>
        <v>18b</v>
      </c>
      <c r="C43" s="42" t="str">
        <f>'Paper 1'!AK1</f>
        <v>Powers of 5</v>
      </c>
      <c r="D43" s="42"/>
      <c r="E43" s="42"/>
      <c r="F43" s="42"/>
      <c r="G43" s="42"/>
      <c r="H43" s="42"/>
      <c r="I43" s="42"/>
      <c r="J43" s="42"/>
      <c r="K43" s="42"/>
      <c r="L43" s="42"/>
      <c r="M43" s="12" t="e">
        <f>VLOOKUP($L$2,'Paper 1'!$A$2:$BD$33,37,FALSE)</f>
        <v>#N/A</v>
      </c>
      <c r="N43" s="27" t="s">
        <v>141</v>
      </c>
      <c r="O43" s="28">
        <f>'Paper 1'!AK3</f>
        <v>2</v>
      </c>
      <c r="P43" s="14"/>
      <c r="Q43" s="16" t="str">
        <f>'Paper 2'!AK2</f>
        <v>16bi</v>
      </c>
      <c r="R43" s="42" t="str">
        <f>'Paper 2'!AK1</f>
        <v>Use of a Calculator</v>
      </c>
      <c r="S43" s="42" t="str">
        <f>'Paper 2'!AM2</f>
        <v>17a</v>
      </c>
      <c r="T43" s="42" t="str">
        <f>'Paper 2'!AN2</f>
        <v>17b</v>
      </c>
      <c r="U43" s="42" t="str">
        <f>'Paper 2'!AO2</f>
        <v>18a</v>
      </c>
      <c r="V43" s="42" t="str">
        <f>'Paper 2'!AP2</f>
        <v>18b</v>
      </c>
      <c r="W43" s="42" t="str">
        <f>'Paper 2'!AQ2</f>
        <v>19a</v>
      </c>
      <c r="X43" s="42" t="str">
        <f>'Paper 2'!AR2</f>
        <v>19b</v>
      </c>
      <c r="Y43" s="42">
        <f>'Paper 2'!AS2</f>
        <v>20</v>
      </c>
      <c r="Z43" s="42">
        <f>'Paper 2'!AT2</f>
        <v>21</v>
      </c>
      <c r="AA43" s="42" t="str">
        <f>'Paper 2'!AU2</f>
        <v>22a</v>
      </c>
      <c r="AB43" s="32" t="e">
        <f>VLOOKUP($L$2,'Paper 2'!$A$2:$BF$33,37,FALSE)</f>
        <v>#N/A</v>
      </c>
      <c r="AC43" s="29" t="s">
        <v>141</v>
      </c>
      <c r="AD43" s="29">
        <f>'Paper 2'!AK3</f>
        <v>1</v>
      </c>
      <c r="AE43" s="25"/>
      <c r="AF43" s="16" t="str">
        <f>'Paper 3'!AK2</f>
        <v>16bi</v>
      </c>
      <c r="AG43" s="42" t="str">
        <f>'Paper 3'!AK1</f>
        <v>Use of a Calculator</v>
      </c>
      <c r="AH43" s="42">
        <f>'Paper 2'!BB2</f>
        <v>26</v>
      </c>
      <c r="AI43" s="42">
        <f>'Paper 2'!BC2</f>
        <v>27</v>
      </c>
      <c r="AJ43" s="42" t="str">
        <f>'Paper 2'!BD2</f>
        <v>TOTAL</v>
      </c>
      <c r="AK43" s="42">
        <f>'Paper 2'!BE2</f>
        <v>0</v>
      </c>
      <c r="AL43" s="42">
        <f>'Paper 2'!BF2</f>
        <v>0</v>
      </c>
      <c r="AM43" s="42">
        <f>'Paper 2'!BG2</f>
        <v>0</v>
      </c>
      <c r="AN43" s="42">
        <f>'Paper 2'!BH2</f>
        <v>0</v>
      </c>
      <c r="AO43" s="42">
        <f>'Paper 2'!BI2</f>
        <v>0</v>
      </c>
      <c r="AP43" s="42">
        <f>'Paper 2'!BJ2</f>
        <v>0</v>
      </c>
      <c r="AQ43" s="32" t="e">
        <f>VLOOKUP($L$2,'Paper 3'!$A$2:$BF$33,37,FALSE)</f>
        <v>#N/A</v>
      </c>
      <c r="AR43" s="29" t="s">
        <v>141</v>
      </c>
      <c r="AS43" s="29">
        <f>'Paper 3'!AK3</f>
        <v>1</v>
      </c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2:72" ht="15" customHeight="1" x14ac:dyDescent="0.25">
      <c r="B44" s="14" t="str">
        <f>'Paper 1'!AL2</f>
        <v>18c</v>
      </c>
      <c r="C44" s="42" t="str">
        <f>'Paper 1'!AL1</f>
        <v>Powers of 5</v>
      </c>
      <c r="D44" s="42"/>
      <c r="E44" s="42"/>
      <c r="F44" s="42"/>
      <c r="G44" s="42"/>
      <c r="H44" s="42"/>
      <c r="I44" s="42"/>
      <c r="J44" s="42"/>
      <c r="K44" s="42"/>
      <c r="L44" s="42"/>
      <c r="M44" s="12" t="e">
        <f>VLOOKUP($L$2,'Paper 1'!$A$2:$BD$33,38,FALSE)</f>
        <v>#N/A</v>
      </c>
      <c r="N44" s="27" t="s">
        <v>141</v>
      </c>
      <c r="O44" s="28">
        <f>'Paper 1'!AL3</f>
        <v>2</v>
      </c>
      <c r="P44" s="14"/>
      <c r="Q44" s="16" t="str">
        <f>'Paper 2'!AL2</f>
        <v>16bii</v>
      </c>
      <c r="R44" s="42" t="str">
        <f>'Paper 2'!AL1</f>
        <v>Use of a Calculator</v>
      </c>
      <c r="S44" s="42" t="str">
        <f>'Paper 2'!AN2</f>
        <v>17b</v>
      </c>
      <c r="T44" s="42" t="str">
        <f>'Paper 2'!AO2</f>
        <v>18a</v>
      </c>
      <c r="U44" s="42" t="str">
        <f>'Paper 2'!AP2</f>
        <v>18b</v>
      </c>
      <c r="V44" s="42" t="str">
        <f>'Paper 2'!AQ2</f>
        <v>19a</v>
      </c>
      <c r="W44" s="42" t="str">
        <f>'Paper 2'!AR2</f>
        <v>19b</v>
      </c>
      <c r="X44" s="42">
        <f>'Paper 2'!AS2</f>
        <v>20</v>
      </c>
      <c r="Y44" s="42">
        <f>'Paper 2'!AT2</f>
        <v>21</v>
      </c>
      <c r="Z44" s="42" t="str">
        <f>'Paper 2'!AU2</f>
        <v>22a</v>
      </c>
      <c r="AA44" s="42" t="str">
        <f>'Paper 2'!AV2</f>
        <v>22b</v>
      </c>
      <c r="AB44" s="32" t="e">
        <f>VLOOKUP($L$2,'Paper 2'!$A$2:$BF$33,38,FALSE)</f>
        <v>#N/A</v>
      </c>
      <c r="AC44" s="29" t="s">
        <v>141</v>
      </c>
      <c r="AD44" s="29">
        <f>'Paper 2'!AL3</f>
        <v>1</v>
      </c>
      <c r="AE44" s="25"/>
      <c r="AF44" s="16" t="str">
        <f>'Paper 3'!AL2</f>
        <v>16bii</v>
      </c>
      <c r="AG44" s="42" t="str">
        <f>'Paper 3'!AL1</f>
        <v>Use of a Calculator</v>
      </c>
      <c r="AH44" s="42">
        <f>'Paper 2'!BC2</f>
        <v>27</v>
      </c>
      <c r="AI44" s="42" t="str">
        <f>'Paper 2'!BD2</f>
        <v>TOTAL</v>
      </c>
      <c r="AJ44" s="42">
        <f>'Paper 2'!BE2</f>
        <v>0</v>
      </c>
      <c r="AK44" s="42">
        <f>'Paper 2'!BF2</f>
        <v>0</v>
      </c>
      <c r="AL44" s="42">
        <f>'Paper 2'!BG2</f>
        <v>0</v>
      </c>
      <c r="AM44" s="42">
        <f>'Paper 2'!BH2</f>
        <v>0</v>
      </c>
      <c r="AN44" s="42">
        <f>'Paper 2'!BI2</f>
        <v>0</v>
      </c>
      <c r="AO44" s="42">
        <f>'Paper 2'!BJ2</f>
        <v>0</v>
      </c>
      <c r="AP44" s="42">
        <f>'Paper 2'!BK2</f>
        <v>0</v>
      </c>
      <c r="AQ44" s="32" t="e">
        <f>VLOOKUP($L$2,'Paper 3'!$A$2:$BF$33,38,FALSE)</f>
        <v>#N/A</v>
      </c>
      <c r="AR44" s="29" t="s">
        <v>141</v>
      </c>
      <c r="AS44" s="29">
        <f>'Paper 3'!AL3</f>
        <v>1</v>
      </c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</row>
    <row r="45" spans="2:72" ht="15" customHeight="1" x14ac:dyDescent="0.25">
      <c r="B45" s="14">
        <f>'Paper 1'!AM2</f>
        <v>16</v>
      </c>
      <c r="C45" s="42" t="str">
        <f>'Paper 1'!AM1</f>
        <v>Expand and Simplify</v>
      </c>
      <c r="D45" s="42"/>
      <c r="E45" s="42"/>
      <c r="F45" s="42"/>
      <c r="G45" s="42"/>
      <c r="H45" s="42"/>
      <c r="I45" s="42"/>
      <c r="J45" s="42"/>
      <c r="K45" s="42"/>
      <c r="L45" s="42"/>
      <c r="M45" s="12" t="e">
        <f>VLOOKUP($L$2,'Paper 1'!$A$2:$BD$33,39,FALSE)</f>
        <v>#N/A</v>
      </c>
      <c r="N45" s="27" t="s">
        <v>141</v>
      </c>
      <c r="O45" s="28">
        <f>'Paper 1'!AM3</f>
        <v>3</v>
      </c>
      <c r="P45" s="14"/>
      <c r="Q45" s="16" t="str">
        <f>'Paper 2'!AM2</f>
        <v>17a</v>
      </c>
      <c r="R45" s="42" t="str">
        <f>'Paper 2'!AM1</f>
        <v>Percentage Decrease</v>
      </c>
      <c r="S45" s="42" t="str">
        <f>'Paper 2'!AO2</f>
        <v>18a</v>
      </c>
      <c r="T45" s="42" t="str">
        <f>'Paper 2'!AP2</f>
        <v>18b</v>
      </c>
      <c r="U45" s="42" t="str">
        <f>'Paper 2'!AQ2</f>
        <v>19a</v>
      </c>
      <c r="V45" s="42" t="str">
        <f>'Paper 2'!AR2</f>
        <v>19b</v>
      </c>
      <c r="W45" s="42">
        <f>'Paper 2'!AS2</f>
        <v>20</v>
      </c>
      <c r="X45" s="42">
        <f>'Paper 2'!AT2</f>
        <v>21</v>
      </c>
      <c r="Y45" s="42" t="str">
        <f>'Paper 2'!AU2</f>
        <v>22a</v>
      </c>
      <c r="Z45" s="42" t="str">
        <f>'Paper 2'!AV2</f>
        <v>22b</v>
      </c>
      <c r="AA45" s="42" t="str">
        <f>'Paper 2'!AW2</f>
        <v>23a</v>
      </c>
      <c r="AB45" s="32" t="e">
        <f>VLOOKUP($L$2,'Paper 2'!$A$2:$BF$33,39,FALSE)</f>
        <v>#N/A</v>
      </c>
      <c r="AC45" s="29" t="s">
        <v>141</v>
      </c>
      <c r="AD45" s="29">
        <f>'Paper 2'!AM3</f>
        <v>3</v>
      </c>
      <c r="AE45" s="25"/>
      <c r="AF45" s="16" t="str">
        <f>'Paper 3'!AM2</f>
        <v>17a</v>
      </c>
      <c r="AG45" s="42" t="str">
        <f>'Paper 3'!AM1</f>
        <v>Percentage Decrease</v>
      </c>
      <c r="AH45" s="42" t="str">
        <f>'Paper 2'!BD2</f>
        <v>TOTAL</v>
      </c>
      <c r="AI45" s="42">
        <f>'Paper 2'!BE2</f>
        <v>0</v>
      </c>
      <c r="AJ45" s="42">
        <f>'Paper 2'!BF2</f>
        <v>0</v>
      </c>
      <c r="AK45" s="42">
        <f>'Paper 2'!BG2</f>
        <v>0</v>
      </c>
      <c r="AL45" s="42">
        <f>'Paper 2'!BH2</f>
        <v>0</v>
      </c>
      <c r="AM45" s="42">
        <f>'Paper 2'!BI2</f>
        <v>0</v>
      </c>
      <c r="AN45" s="42">
        <f>'Paper 2'!BJ2</f>
        <v>0</v>
      </c>
      <c r="AO45" s="42">
        <f>'Paper 2'!BK2</f>
        <v>0</v>
      </c>
      <c r="AP45" s="42">
        <f>'Paper 2'!BL2</f>
        <v>0</v>
      </c>
      <c r="AQ45" s="32" t="e">
        <f>VLOOKUP($L$2,'Paper 3'!$A$2:$BF$33,39,FALSE)</f>
        <v>#N/A</v>
      </c>
      <c r="AR45" s="29" t="s">
        <v>141</v>
      </c>
      <c r="AS45" s="29">
        <f>'Paper 3'!AM3</f>
        <v>1</v>
      </c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</row>
    <row r="46" spans="2:72" ht="15" customHeight="1" x14ac:dyDescent="0.25">
      <c r="B46" s="14">
        <f>'Paper 1'!AN2</f>
        <v>17</v>
      </c>
      <c r="C46" s="42" t="str">
        <f>'Paper 1'!AN1</f>
        <v>Volume of a Cylinder</v>
      </c>
      <c r="D46" s="42"/>
      <c r="E46" s="42"/>
      <c r="F46" s="42"/>
      <c r="G46" s="42"/>
      <c r="H46" s="42"/>
      <c r="I46" s="42"/>
      <c r="J46" s="42"/>
      <c r="K46" s="42"/>
      <c r="L46" s="42"/>
      <c r="M46" s="12" t="e">
        <f>VLOOKUP($L$2,'Paper 1'!$A$2:$BD$33,40,FALSE)</f>
        <v>#N/A</v>
      </c>
      <c r="N46" s="27" t="s">
        <v>141</v>
      </c>
      <c r="O46" s="28">
        <f>'Paper 1'!AN3</f>
        <v>3</v>
      </c>
      <c r="P46" s="14"/>
      <c r="Q46" s="16" t="str">
        <f>'Paper 2'!AN2</f>
        <v>17b</v>
      </c>
      <c r="R46" s="42" t="str">
        <f>'Paper 2'!AN1</f>
        <v>Reverse Percentages</v>
      </c>
      <c r="S46" s="42" t="str">
        <f>'Paper 2'!AP2</f>
        <v>18b</v>
      </c>
      <c r="T46" s="42" t="str">
        <f>'Paper 2'!AQ2</f>
        <v>19a</v>
      </c>
      <c r="U46" s="42" t="str">
        <f>'Paper 2'!AR2</f>
        <v>19b</v>
      </c>
      <c r="V46" s="42">
        <f>'Paper 2'!AS2</f>
        <v>20</v>
      </c>
      <c r="W46" s="42">
        <f>'Paper 2'!AT2</f>
        <v>21</v>
      </c>
      <c r="X46" s="42" t="str">
        <f>'Paper 2'!AU2</f>
        <v>22a</v>
      </c>
      <c r="Y46" s="42" t="str">
        <f>'Paper 2'!AV2</f>
        <v>22b</v>
      </c>
      <c r="Z46" s="42" t="str">
        <f>'Paper 2'!AW2</f>
        <v>23a</v>
      </c>
      <c r="AA46" s="42" t="str">
        <f>'Paper 2'!AX2</f>
        <v>23b</v>
      </c>
      <c r="AB46" s="32" t="e">
        <f>VLOOKUP($L$2,'Paper 2'!$A$2:$BF$33,40,FALSE)</f>
        <v>#N/A</v>
      </c>
      <c r="AC46" s="29" t="s">
        <v>141</v>
      </c>
      <c r="AD46" s="29">
        <f>'Paper 2'!AN3</f>
        <v>3</v>
      </c>
      <c r="AE46" s="25"/>
      <c r="AF46" s="16" t="str">
        <f>'Paper 3'!AN2</f>
        <v>17b</v>
      </c>
      <c r="AG46" s="42" t="str">
        <f>'Paper 3'!AN1</f>
        <v>Reverse Percentages</v>
      </c>
      <c r="AH46" s="42">
        <f>'Paper 2'!BE2</f>
        <v>0</v>
      </c>
      <c r="AI46" s="42">
        <f>'Paper 2'!BF2</f>
        <v>0</v>
      </c>
      <c r="AJ46" s="42">
        <f>'Paper 2'!BG2</f>
        <v>0</v>
      </c>
      <c r="AK46" s="42">
        <f>'Paper 2'!BH2</f>
        <v>0</v>
      </c>
      <c r="AL46" s="42">
        <f>'Paper 2'!BI2</f>
        <v>0</v>
      </c>
      <c r="AM46" s="42">
        <f>'Paper 2'!BJ2</f>
        <v>0</v>
      </c>
      <c r="AN46" s="42">
        <f>'Paper 2'!BK2</f>
        <v>0</v>
      </c>
      <c r="AO46" s="42">
        <f>'Paper 2'!BL2</f>
        <v>0</v>
      </c>
      <c r="AP46" s="42">
        <f>'Paper 2'!BM2</f>
        <v>0</v>
      </c>
      <c r="AQ46" s="32" t="e">
        <f>VLOOKUP($L$2,'Paper 3'!$A$2:$BF$33,40,FALSE)</f>
        <v>#N/A</v>
      </c>
      <c r="AR46" s="29" t="s">
        <v>141</v>
      </c>
      <c r="AS46" s="29">
        <f>'Paper 3'!AN3</f>
        <v>1</v>
      </c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</row>
    <row r="47" spans="2:72" ht="15" customHeight="1" x14ac:dyDescent="0.25">
      <c r="B47" s="14" t="str">
        <f>'Paper 1'!AO2</f>
        <v>19a</v>
      </c>
      <c r="C47" s="42" t="str">
        <f>'Paper 1'!AO1</f>
        <v>Plotting Quadratics</v>
      </c>
      <c r="D47" s="42"/>
      <c r="E47" s="42"/>
      <c r="F47" s="42"/>
      <c r="G47" s="42"/>
      <c r="H47" s="42"/>
      <c r="I47" s="42"/>
      <c r="J47" s="42"/>
      <c r="K47" s="42"/>
      <c r="L47" s="42"/>
      <c r="M47" s="12" t="e">
        <f>VLOOKUP($L$2,'Paper 1'!$A$2:$BD$33,41,FALSE)</f>
        <v>#N/A</v>
      </c>
      <c r="N47" s="27" t="s">
        <v>141</v>
      </c>
      <c r="O47" s="28">
        <f>'Paper 1'!AO3</f>
        <v>1</v>
      </c>
      <c r="P47" s="14"/>
      <c r="Q47" s="16" t="str">
        <f>'Paper 2'!AO2</f>
        <v>18a</v>
      </c>
      <c r="R47" s="42" t="str">
        <f>'Paper 2'!AO1</f>
        <v>Constructions</v>
      </c>
      <c r="S47" s="42" t="str">
        <f>'Paper 2'!AQ2</f>
        <v>19a</v>
      </c>
      <c r="T47" s="42" t="str">
        <f>'Paper 2'!AR2</f>
        <v>19b</v>
      </c>
      <c r="U47" s="42">
        <f>'Paper 2'!AS2</f>
        <v>20</v>
      </c>
      <c r="V47" s="42">
        <f>'Paper 2'!AT2</f>
        <v>21</v>
      </c>
      <c r="W47" s="42" t="str">
        <f>'Paper 2'!AU2</f>
        <v>22a</v>
      </c>
      <c r="X47" s="42" t="str">
        <f>'Paper 2'!AV2</f>
        <v>22b</v>
      </c>
      <c r="Y47" s="42" t="str">
        <f>'Paper 2'!AW2</f>
        <v>23a</v>
      </c>
      <c r="Z47" s="42" t="str">
        <f>'Paper 2'!AX2</f>
        <v>23b</v>
      </c>
      <c r="AA47" s="42" t="str">
        <f>'Paper 2'!AY2</f>
        <v>24a</v>
      </c>
      <c r="AB47" s="32" t="e">
        <f>VLOOKUP($L$2,'Paper 2'!$A$2:$BF$33,41,FALSE)</f>
        <v>#N/A</v>
      </c>
      <c r="AC47" s="29" t="s">
        <v>141</v>
      </c>
      <c r="AD47" s="29">
        <f>'Paper 2'!AO3</f>
        <v>3</v>
      </c>
      <c r="AE47" s="25"/>
      <c r="AF47" s="16" t="str">
        <f>'Paper 3'!AO2</f>
        <v>18a</v>
      </c>
      <c r="AG47" s="42" t="str">
        <f>'Paper 3'!AO1</f>
        <v>Constructions</v>
      </c>
      <c r="AH47" s="42">
        <f>'Paper 2'!BF2</f>
        <v>0</v>
      </c>
      <c r="AI47" s="42">
        <f>'Paper 2'!BG2</f>
        <v>0</v>
      </c>
      <c r="AJ47" s="42">
        <f>'Paper 2'!BH2</f>
        <v>0</v>
      </c>
      <c r="AK47" s="42">
        <f>'Paper 2'!BI2</f>
        <v>0</v>
      </c>
      <c r="AL47" s="42">
        <f>'Paper 2'!BJ2</f>
        <v>0</v>
      </c>
      <c r="AM47" s="42">
        <f>'Paper 2'!BK2</f>
        <v>0</v>
      </c>
      <c r="AN47" s="42">
        <f>'Paper 2'!BL2</f>
        <v>0</v>
      </c>
      <c r="AO47" s="42">
        <f>'Paper 2'!BM2</f>
        <v>0</v>
      </c>
      <c r="AP47" s="42">
        <f>'Paper 2'!BN2</f>
        <v>0</v>
      </c>
      <c r="AQ47" s="32" t="e">
        <f>VLOOKUP($L$2,'Paper 3'!$A$2:$BF$33,41,FALSE)</f>
        <v>#N/A</v>
      </c>
      <c r="AR47" s="29" t="s">
        <v>141</v>
      </c>
      <c r="AS47" s="29">
        <f>'Paper 3'!AO3</f>
        <v>1</v>
      </c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</row>
    <row r="48" spans="2:72" ht="15" customHeight="1" x14ac:dyDescent="0.25">
      <c r="B48" s="14" t="str">
        <f>'Paper 1'!AP2</f>
        <v>19b</v>
      </c>
      <c r="C48" s="42" t="str">
        <f>'Paper 1'!AP1</f>
        <v>Plotting Quadratics</v>
      </c>
      <c r="D48" s="42"/>
      <c r="E48" s="42"/>
      <c r="F48" s="42"/>
      <c r="G48" s="42"/>
      <c r="H48" s="42"/>
      <c r="I48" s="42"/>
      <c r="J48" s="42"/>
      <c r="K48" s="42"/>
      <c r="L48" s="42"/>
      <c r="M48" s="12" t="e">
        <f>VLOOKUP($L$2,'Paper 1'!$A$2:$BD$33,42,FALSE)</f>
        <v>#N/A</v>
      </c>
      <c r="N48" s="27" t="s">
        <v>141</v>
      </c>
      <c r="O48" s="28">
        <f>'Paper 1'!AP3</f>
        <v>2</v>
      </c>
      <c r="P48" s="14"/>
      <c r="Q48" s="16" t="str">
        <f>'Paper 2'!AP2</f>
        <v>18b</v>
      </c>
      <c r="R48" s="42" t="str">
        <f>'Paper 2'!AP1</f>
        <v>Constructions</v>
      </c>
      <c r="S48" s="42" t="str">
        <f>'Paper 2'!AR2</f>
        <v>19b</v>
      </c>
      <c r="T48" s="42">
        <f>'Paper 2'!AS2</f>
        <v>20</v>
      </c>
      <c r="U48" s="42">
        <f>'Paper 2'!AT2</f>
        <v>21</v>
      </c>
      <c r="V48" s="42" t="str">
        <f>'Paper 2'!AU2</f>
        <v>22a</v>
      </c>
      <c r="W48" s="42" t="str">
        <f>'Paper 2'!AV2</f>
        <v>22b</v>
      </c>
      <c r="X48" s="42" t="str">
        <f>'Paper 2'!AW2</f>
        <v>23a</v>
      </c>
      <c r="Y48" s="42" t="str">
        <f>'Paper 2'!AX2</f>
        <v>23b</v>
      </c>
      <c r="Z48" s="42" t="str">
        <f>'Paper 2'!AY2</f>
        <v>24a</v>
      </c>
      <c r="AA48" s="42" t="str">
        <f>'Paper 2'!AZ2</f>
        <v>24b</v>
      </c>
      <c r="AB48" s="32" t="e">
        <f>VLOOKUP($L$2,'Paper 2'!$A$2:$BF$33,42,FALSE)</f>
        <v>#N/A</v>
      </c>
      <c r="AC48" s="29" t="s">
        <v>141</v>
      </c>
      <c r="AD48" s="29">
        <f>'Paper 2'!AP3</f>
        <v>2</v>
      </c>
      <c r="AE48" s="25"/>
      <c r="AF48" s="16" t="str">
        <f>'Paper 3'!AP2</f>
        <v>18b</v>
      </c>
      <c r="AG48" s="42" t="str">
        <f>'Paper 3'!AP1</f>
        <v>Constructions</v>
      </c>
      <c r="AH48" s="42">
        <f>'Paper 2'!BG2</f>
        <v>0</v>
      </c>
      <c r="AI48" s="42">
        <f>'Paper 2'!BH2</f>
        <v>0</v>
      </c>
      <c r="AJ48" s="42">
        <f>'Paper 2'!BI2</f>
        <v>0</v>
      </c>
      <c r="AK48" s="42">
        <f>'Paper 2'!BJ2</f>
        <v>0</v>
      </c>
      <c r="AL48" s="42">
        <f>'Paper 2'!BK2</f>
        <v>0</v>
      </c>
      <c r="AM48" s="42">
        <f>'Paper 2'!BL2</f>
        <v>0</v>
      </c>
      <c r="AN48" s="42">
        <f>'Paper 2'!BM2</f>
        <v>0</v>
      </c>
      <c r="AO48" s="42">
        <f>'Paper 2'!BN2</f>
        <v>0</v>
      </c>
      <c r="AP48" s="42">
        <f>'Paper 2'!BO2</f>
        <v>0</v>
      </c>
      <c r="AQ48" s="32" t="e">
        <f>VLOOKUP($L$2,'Paper 3'!$A$2:$BF$33,42,FALSE)</f>
        <v>#N/A</v>
      </c>
      <c r="AR48" s="29" t="s">
        <v>141</v>
      </c>
      <c r="AS48" s="29">
        <f>'Paper 3'!AP3</f>
        <v>1</v>
      </c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</row>
    <row r="49" spans="2:72" ht="15" customHeight="1" x14ac:dyDescent="0.25">
      <c r="B49" s="14" t="str">
        <f>'Paper 1'!AQ2</f>
        <v>19c</v>
      </c>
      <c r="C49" s="42" t="str">
        <f>'Paper 1'!AQ1</f>
        <v>Solving Quadratics Graphically</v>
      </c>
      <c r="D49" s="42"/>
      <c r="E49" s="42"/>
      <c r="F49" s="42"/>
      <c r="G49" s="42"/>
      <c r="H49" s="42"/>
      <c r="I49" s="42"/>
      <c r="J49" s="42"/>
      <c r="K49" s="42"/>
      <c r="L49" s="42"/>
      <c r="M49" s="12" t="e">
        <f>VLOOKUP($L$2,'Paper 1'!$A$2:$BD$33,43,FALSE)</f>
        <v>#N/A</v>
      </c>
      <c r="N49" s="27" t="s">
        <v>141</v>
      </c>
      <c r="O49" s="28">
        <f>'Paper 1'!AQ3</f>
        <v>1</v>
      </c>
      <c r="P49" s="14"/>
      <c r="Q49" s="16" t="str">
        <f>'Paper 2'!AQ2</f>
        <v>19a</v>
      </c>
      <c r="R49" s="42" t="str">
        <f>'Paper 2'!AQ1</f>
        <v>Frequency Polygon</v>
      </c>
      <c r="S49" s="42">
        <f>'Paper 2'!AS2</f>
        <v>20</v>
      </c>
      <c r="T49" s="42">
        <f>'Paper 2'!AT2</f>
        <v>21</v>
      </c>
      <c r="U49" s="42" t="str">
        <f>'Paper 2'!AU2</f>
        <v>22a</v>
      </c>
      <c r="V49" s="42" t="str">
        <f>'Paper 2'!AV2</f>
        <v>22b</v>
      </c>
      <c r="W49" s="42" t="str">
        <f>'Paper 2'!AW2</f>
        <v>23a</v>
      </c>
      <c r="X49" s="42" t="str">
        <f>'Paper 2'!AX2</f>
        <v>23b</v>
      </c>
      <c r="Y49" s="42" t="str">
        <f>'Paper 2'!AY2</f>
        <v>24a</v>
      </c>
      <c r="Z49" s="42" t="str">
        <f>'Paper 2'!AZ2</f>
        <v>24b</v>
      </c>
      <c r="AA49" s="42">
        <f>'Paper 2'!BA2</f>
        <v>25</v>
      </c>
      <c r="AB49" s="32" t="e">
        <f>VLOOKUP($L$2,'Paper 2'!$A$2:$BF$33,43,FALSE)</f>
        <v>#N/A</v>
      </c>
      <c r="AC49" s="29" t="s">
        <v>141</v>
      </c>
      <c r="AD49" s="29">
        <f>'Paper 2'!AQ3</f>
        <v>2</v>
      </c>
      <c r="AE49" s="25"/>
      <c r="AF49" s="16" t="str">
        <f>'Paper 3'!AQ2</f>
        <v>19a</v>
      </c>
      <c r="AG49" s="42" t="str">
        <f>'Paper 3'!AQ1</f>
        <v>Frequency Polygon</v>
      </c>
      <c r="AH49" s="42">
        <f>'Paper 2'!BH2</f>
        <v>0</v>
      </c>
      <c r="AI49" s="42">
        <f>'Paper 2'!BI2</f>
        <v>0</v>
      </c>
      <c r="AJ49" s="42">
        <f>'Paper 2'!BJ2</f>
        <v>0</v>
      </c>
      <c r="AK49" s="42">
        <f>'Paper 2'!BK2</f>
        <v>0</v>
      </c>
      <c r="AL49" s="42">
        <f>'Paper 2'!BL2</f>
        <v>0</v>
      </c>
      <c r="AM49" s="42">
        <f>'Paper 2'!BM2</f>
        <v>0</v>
      </c>
      <c r="AN49" s="42">
        <f>'Paper 2'!BN2</f>
        <v>0</v>
      </c>
      <c r="AO49" s="42">
        <f>'Paper 2'!BO2</f>
        <v>0</v>
      </c>
      <c r="AP49" s="42">
        <f>'Paper 2'!BP2</f>
        <v>0</v>
      </c>
      <c r="AQ49" s="32" t="e">
        <f>VLOOKUP($L$2,'Paper 3'!$A$2:$BF$33,43,FALSE)</f>
        <v>#N/A</v>
      </c>
      <c r="AR49" s="29" t="s">
        <v>141</v>
      </c>
      <c r="AS49" s="29">
        <f>'Paper 3'!AQ3</f>
        <v>1</v>
      </c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</row>
    <row r="50" spans="2:72" ht="15" customHeight="1" x14ac:dyDescent="0.25">
      <c r="B50" s="14" t="str">
        <f>'Paper 1'!AR2</f>
        <v>20a</v>
      </c>
      <c r="C50" s="42" t="str">
        <f>'Paper 1'!AR1</f>
        <v>Angle Facts</v>
      </c>
      <c r="D50" s="42"/>
      <c r="E50" s="42"/>
      <c r="F50" s="42"/>
      <c r="G50" s="42"/>
      <c r="H50" s="42"/>
      <c r="I50" s="42"/>
      <c r="J50" s="42"/>
      <c r="K50" s="42"/>
      <c r="L50" s="42"/>
      <c r="M50" s="12" t="e">
        <f>VLOOKUP($L$2,'Paper 1'!$A$2:$BD$33,44,FALSE)</f>
        <v>#N/A</v>
      </c>
      <c r="N50" s="27" t="s">
        <v>141</v>
      </c>
      <c r="O50" s="28">
        <f>'Paper 1'!AR3</f>
        <v>3</v>
      </c>
      <c r="P50" s="14"/>
      <c r="Q50" s="16" t="str">
        <f>'Paper 2'!AR2</f>
        <v>19b</v>
      </c>
      <c r="R50" s="42" t="str">
        <f>'Paper 2'!AR1</f>
        <v>Median from Grouped Frequency</v>
      </c>
      <c r="S50" s="42">
        <f>'Paper 2'!AT2</f>
        <v>21</v>
      </c>
      <c r="T50" s="42" t="str">
        <f>'Paper 2'!AU2</f>
        <v>22a</v>
      </c>
      <c r="U50" s="42" t="str">
        <f>'Paper 2'!AV2</f>
        <v>22b</v>
      </c>
      <c r="V50" s="42" t="str">
        <f>'Paper 2'!AW2</f>
        <v>23a</v>
      </c>
      <c r="W50" s="42" t="str">
        <f>'Paper 2'!AX2</f>
        <v>23b</v>
      </c>
      <c r="X50" s="42" t="str">
        <f>'Paper 2'!AY2</f>
        <v>24a</v>
      </c>
      <c r="Y50" s="42" t="str">
        <f>'Paper 2'!AZ2</f>
        <v>24b</v>
      </c>
      <c r="Z50" s="42">
        <f>'Paper 2'!BA2</f>
        <v>25</v>
      </c>
      <c r="AA50" s="42">
        <f>'Paper 2'!BB2</f>
        <v>26</v>
      </c>
      <c r="AB50" s="32" t="e">
        <f>VLOOKUP($L$2,'Paper 2'!$A$2:$BF$33,44,FALSE)</f>
        <v>#N/A</v>
      </c>
      <c r="AC50" s="29" t="s">
        <v>141</v>
      </c>
      <c r="AD50" s="29">
        <f>'Paper 2'!AR3</f>
        <v>1</v>
      </c>
      <c r="AE50" s="25"/>
      <c r="AF50" s="16" t="str">
        <f>'Paper 3'!AR2</f>
        <v>19b</v>
      </c>
      <c r="AG50" s="42" t="str">
        <f>'Paper 3'!AR1</f>
        <v>Median from Grouped Frequency</v>
      </c>
      <c r="AH50" s="42">
        <f>'Paper 2'!BI2</f>
        <v>0</v>
      </c>
      <c r="AI50" s="42">
        <f>'Paper 2'!BJ2</f>
        <v>0</v>
      </c>
      <c r="AJ50" s="42">
        <f>'Paper 2'!BK2</f>
        <v>0</v>
      </c>
      <c r="AK50" s="42">
        <f>'Paper 2'!BL2</f>
        <v>0</v>
      </c>
      <c r="AL50" s="42">
        <f>'Paper 2'!BM2</f>
        <v>0</v>
      </c>
      <c r="AM50" s="42">
        <f>'Paper 2'!BN2</f>
        <v>0</v>
      </c>
      <c r="AN50" s="42">
        <f>'Paper 2'!BO2</f>
        <v>0</v>
      </c>
      <c r="AO50" s="42">
        <f>'Paper 2'!BP2</f>
        <v>0</v>
      </c>
      <c r="AP50" s="42">
        <f>'Paper 2'!BQ2</f>
        <v>0</v>
      </c>
      <c r="AQ50" s="32" t="e">
        <f>VLOOKUP($L$2,'Paper 3'!$A$2:$BF$33,44,FALSE)</f>
        <v>#N/A</v>
      </c>
      <c r="AR50" s="29" t="s">
        <v>141</v>
      </c>
      <c r="AS50" s="29">
        <f>'Paper 3'!AR3</f>
        <v>1</v>
      </c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</row>
    <row r="51" spans="2:72" ht="15" customHeight="1" x14ac:dyDescent="0.25">
      <c r="B51" s="14" t="str">
        <f>'Paper 1'!AS2</f>
        <v>21a</v>
      </c>
      <c r="C51" s="42" t="str">
        <f>'Paper 1'!AS1</f>
        <v>Congruency</v>
      </c>
      <c r="D51" s="42"/>
      <c r="E51" s="42"/>
      <c r="F51" s="42"/>
      <c r="G51" s="42"/>
      <c r="H51" s="42"/>
      <c r="I51" s="42"/>
      <c r="J51" s="42"/>
      <c r="K51" s="42"/>
      <c r="L51" s="42"/>
      <c r="M51" s="12" t="e">
        <f>VLOOKUP($L$2,'Paper 1'!$A$2:$BD$33,45,FALSE)</f>
        <v>#N/A</v>
      </c>
      <c r="N51" s="27" t="s">
        <v>141</v>
      </c>
      <c r="O51" s="28">
        <f>'Paper 1'!AS3</f>
        <v>1</v>
      </c>
      <c r="P51" s="14"/>
      <c r="Q51" s="16">
        <f>'Paper 2'!AS2</f>
        <v>20</v>
      </c>
      <c r="R51" s="42" t="str">
        <f>'Paper 2'!AS1</f>
        <v>Trigonometry</v>
      </c>
      <c r="S51" s="42" t="str">
        <f>'Paper 2'!AU2</f>
        <v>22a</v>
      </c>
      <c r="T51" s="42" t="str">
        <f>'Paper 2'!AV2</f>
        <v>22b</v>
      </c>
      <c r="U51" s="42" t="str">
        <f>'Paper 2'!AW2</f>
        <v>23a</v>
      </c>
      <c r="V51" s="42" t="str">
        <f>'Paper 2'!AX2</f>
        <v>23b</v>
      </c>
      <c r="W51" s="42" t="str">
        <f>'Paper 2'!AY2</f>
        <v>24a</v>
      </c>
      <c r="X51" s="42" t="str">
        <f>'Paper 2'!AZ2</f>
        <v>24b</v>
      </c>
      <c r="Y51" s="42">
        <f>'Paper 2'!BA2</f>
        <v>25</v>
      </c>
      <c r="Z51" s="42">
        <f>'Paper 2'!BB2</f>
        <v>26</v>
      </c>
      <c r="AA51" s="42" t="str">
        <f>'Paper 2'!BD2</f>
        <v>TOTAL</v>
      </c>
      <c r="AB51" s="32" t="e">
        <f>VLOOKUP($L$2,'Paper 2'!$A$2:$BF$33,45,FALSE)</f>
        <v>#N/A</v>
      </c>
      <c r="AC51" s="29" t="s">
        <v>141</v>
      </c>
      <c r="AD51" s="29">
        <f>'Paper 2'!AS3</f>
        <v>3</v>
      </c>
      <c r="AE51" s="25"/>
      <c r="AF51" s="16">
        <f>'Paper 3'!AS2</f>
        <v>20</v>
      </c>
      <c r="AG51" s="42" t="str">
        <f>'Paper 3'!AS1</f>
        <v>Trigonometry</v>
      </c>
      <c r="AH51" s="42">
        <f>'Paper 2'!BJ2</f>
        <v>0</v>
      </c>
      <c r="AI51" s="42">
        <f>'Paper 2'!BK2</f>
        <v>0</v>
      </c>
      <c r="AJ51" s="42">
        <f>'Paper 2'!BL2</f>
        <v>0</v>
      </c>
      <c r="AK51" s="42">
        <f>'Paper 2'!BM2</f>
        <v>0</v>
      </c>
      <c r="AL51" s="42">
        <f>'Paper 2'!BN2</f>
        <v>0</v>
      </c>
      <c r="AM51" s="42">
        <f>'Paper 2'!BO2</f>
        <v>0</v>
      </c>
      <c r="AN51" s="42">
        <f>'Paper 2'!BP2</f>
        <v>0</v>
      </c>
      <c r="AO51" s="42">
        <f>'Paper 2'!BQ2</f>
        <v>0</v>
      </c>
      <c r="AP51" s="42">
        <f>'Paper 2'!BS2</f>
        <v>0</v>
      </c>
      <c r="AQ51" s="32" t="e">
        <f>VLOOKUP($L$2,'Paper 3'!$A$2:$BF$33,45,FALSE)</f>
        <v>#N/A</v>
      </c>
      <c r="AR51" s="29" t="s">
        <v>141</v>
      </c>
      <c r="AS51" s="29">
        <f>'Paper 3'!AS3</f>
        <v>1</v>
      </c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</row>
    <row r="52" spans="2:72" ht="15" customHeight="1" x14ac:dyDescent="0.25">
      <c r="B52" s="14" t="str">
        <f>'Paper 1'!AT2</f>
        <v>21bi</v>
      </c>
      <c r="C52" s="42" t="str">
        <f>'Paper 1'!AT1</f>
        <v>Similarity</v>
      </c>
      <c r="D52" s="42"/>
      <c r="E52" s="42"/>
      <c r="F52" s="42"/>
      <c r="G52" s="42"/>
      <c r="H52" s="42"/>
      <c r="I52" s="42"/>
      <c r="J52" s="42"/>
      <c r="K52" s="42"/>
      <c r="L52" s="42"/>
      <c r="M52" s="12" t="e">
        <f>VLOOKUP($L$2,'Paper 1'!$A$2:$BD$33,46,FALSE)</f>
        <v>#N/A</v>
      </c>
      <c r="N52" s="27" t="s">
        <v>141</v>
      </c>
      <c r="O52" s="28">
        <f>'Paper 1'!AT3</f>
        <v>2</v>
      </c>
      <c r="P52" s="14"/>
      <c r="Q52" s="16">
        <f>'Paper 2'!AT2</f>
        <v>21</v>
      </c>
      <c r="R52" s="42" t="str">
        <f>'Paper 2'!AT1</f>
        <v>Density, Mass and Volume</v>
      </c>
      <c r="S52" s="42" t="str">
        <f>'Paper 2'!AV2</f>
        <v>22b</v>
      </c>
      <c r="T52" s="42" t="str">
        <f>'Paper 2'!AW2</f>
        <v>23a</v>
      </c>
      <c r="U52" s="42" t="str">
        <f>'Paper 2'!AX2</f>
        <v>23b</v>
      </c>
      <c r="V52" s="42" t="str">
        <f>'Paper 2'!AY2</f>
        <v>24a</v>
      </c>
      <c r="W52" s="42" t="str">
        <f>'Paper 2'!AZ2</f>
        <v>24b</v>
      </c>
      <c r="X52" s="42">
        <f>'Paper 2'!BA2</f>
        <v>25</v>
      </c>
      <c r="Y52" s="42">
        <f>'Paper 2'!BB2</f>
        <v>26</v>
      </c>
      <c r="Z52" s="42" t="str">
        <f>'Paper 2'!BD2</f>
        <v>TOTAL</v>
      </c>
      <c r="AA52" s="42">
        <f>'Paper 2'!BE2</f>
        <v>0</v>
      </c>
      <c r="AB52" s="32" t="e">
        <f>VLOOKUP($L$2,'Paper 2'!$A$2:$BF$33,46,FALSE)</f>
        <v>#N/A</v>
      </c>
      <c r="AC52" s="29" t="s">
        <v>141</v>
      </c>
      <c r="AD52" s="29">
        <f>'Paper 2'!AT3</f>
        <v>3</v>
      </c>
      <c r="AE52" s="25"/>
      <c r="AF52" s="16">
        <f>'Paper 3'!AT2</f>
        <v>21</v>
      </c>
      <c r="AG52" s="42" t="str">
        <f>'Paper 3'!AT1</f>
        <v>Density, Mass and Volume</v>
      </c>
      <c r="AH52" s="42">
        <f>'Paper 2'!BK2</f>
        <v>0</v>
      </c>
      <c r="AI52" s="42">
        <f>'Paper 2'!BL2</f>
        <v>0</v>
      </c>
      <c r="AJ52" s="42">
        <f>'Paper 2'!BM2</f>
        <v>0</v>
      </c>
      <c r="AK52" s="42">
        <f>'Paper 2'!BN2</f>
        <v>0</v>
      </c>
      <c r="AL52" s="42">
        <f>'Paper 2'!BO2</f>
        <v>0</v>
      </c>
      <c r="AM52" s="42">
        <f>'Paper 2'!BP2</f>
        <v>0</v>
      </c>
      <c r="AN52" s="42">
        <f>'Paper 2'!BQ2</f>
        <v>0</v>
      </c>
      <c r="AO52" s="42">
        <f>'Paper 2'!BS2</f>
        <v>0</v>
      </c>
      <c r="AP52" s="42">
        <f>'Paper 2'!BT2</f>
        <v>0</v>
      </c>
      <c r="AQ52" s="32" t="e">
        <f>VLOOKUP($L$2,'Paper 3'!$A$2:$BF$33,46,FALSE)</f>
        <v>#N/A</v>
      </c>
      <c r="AR52" s="29" t="s">
        <v>141</v>
      </c>
      <c r="AS52" s="29">
        <f>'Paper 3'!AT3</f>
        <v>1</v>
      </c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</row>
    <row r="53" spans="2:72" ht="15" customHeight="1" x14ac:dyDescent="0.25">
      <c r="B53" s="14" t="str">
        <f>'Paper 1'!AU2</f>
        <v>21bii</v>
      </c>
      <c r="C53" s="42" t="str">
        <f>'Paper 1'!AU1</f>
        <v>Similarity</v>
      </c>
      <c r="D53" s="42"/>
      <c r="E53" s="42"/>
      <c r="F53" s="42"/>
      <c r="G53" s="42"/>
      <c r="H53" s="42"/>
      <c r="I53" s="42"/>
      <c r="J53" s="42"/>
      <c r="K53" s="42"/>
      <c r="L53" s="42"/>
      <c r="M53" s="12" t="e">
        <f>VLOOKUP($L$2,'Paper 1'!$A$2:$BD$33,47,FALSE)</f>
        <v>#N/A</v>
      </c>
      <c r="N53" s="27" t="s">
        <v>141</v>
      </c>
      <c r="O53" s="28">
        <f>'Paper 1'!AU3</f>
        <v>2</v>
      </c>
      <c r="P53" s="14"/>
      <c r="Q53" s="16" t="str">
        <f>'Paper 2'!AU2</f>
        <v>22a</v>
      </c>
      <c r="R53" s="42" t="str">
        <f>'Paper 2'!AU1</f>
        <v>Tree Diagrams</v>
      </c>
      <c r="S53" s="42" t="str">
        <f>'Paper 2'!AW2</f>
        <v>23a</v>
      </c>
      <c r="T53" s="42" t="str">
        <f>'Paper 2'!AX2</f>
        <v>23b</v>
      </c>
      <c r="U53" s="42" t="str">
        <f>'Paper 2'!AY2</f>
        <v>24a</v>
      </c>
      <c r="V53" s="42" t="str">
        <f>'Paper 2'!AZ2</f>
        <v>24b</v>
      </c>
      <c r="W53" s="42">
        <f>'Paper 2'!BA2</f>
        <v>25</v>
      </c>
      <c r="X53" s="42">
        <f>'Paper 2'!BB2</f>
        <v>26</v>
      </c>
      <c r="Y53" s="42" t="str">
        <f>'Paper 2'!BD2</f>
        <v>TOTAL</v>
      </c>
      <c r="Z53" s="42">
        <f>'Paper 2'!BE2</f>
        <v>0</v>
      </c>
      <c r="AA53" s="42">
        <f>'Paper 2'!BF2</f>
        <v>0</v>
      </c>
      <c r="AB53" s="32" t="e">
        <f>VLOOKUP($L$2,'Paper 2'!$A$2:$BF$33,47,FALSE)</f>
        <v>#N/A</v>
      </c>
      <c r="AC53" s="29" t="s">
        <v>141</v>
      </c>
      <c r="AD53" s="29">
        <f>'Paper 2'!AU3</f>
        <v>1</v>
      </c>
      <c r="AE53" s="25"/>
      <c r="AF53" s="16" t="str">
        <f>'Paper 3'!AU2</f>
        <v>22a</v>
      </c>
      <c r="AG53" s="42" t="str">
        <f>'Paper 3'!AU1</f>
        <v>Tree Diagrams</v>
      </c>
      <c r="AH53" s="42">
        <f>'Paper 2'!BL2</f>
        <v>0</v>
      </c>
      <c r="AI53" s="42">
        <f>'Paper 2'!BM2</f>
        <v>0</v>
      </c>
      <c r="AJ53" s="42">
        <f>'Paper 2'!BN2</f>
        <v>0</v>
      </c>
      <c r="AK53" s="42">
        <f>'Paper 2'!BO2</f>
        <v>0</v>
      </c>
      <c r="AL53" s="42">
        <f>'Paper 2'!BP2</f>
        <v>0</v>
      </c>
      <c r="AM53" s="42">
        <f>'Paper 2'!BQ2</f>
        <v>0</v>
      </c>
      <c r="AN53" s="42">
        <f>'Paper 2'!BS2</f>
        <v>0</v>
      </c>
      <c r="AO53" s="42">
        <f>'Paper 2'!BT2</f>
        <v>0</v>
      </c>
      <c r="AP53" s="42">
        <f>'Paper 2'!BU2</f>
        <v>0</v>
      </c>
      <c r="AQ53" s="32" t="e">
        <f>VLOOKUP($L$2,'Paper 3'!$A$2:$BF$33,47,FALSE)</f>
        <v>#N/A</v>
      </c>
      <c r="AR53" s="29" t="s">
        <v>141</v>
      </c>
      <c r="AS53" s="29">
        <f>'Paper 3'!AU3</f>
        <v>1</v>
      </c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</row>
    <row r="54" spans="2:72" ht="15" customHeight="1" x14ac:dyDescent="0.25">
      <c r="B54" s="14" t="str">
        <f>'Paper 1'!AV2</f>
        <v>20bi</v>
      </c>
      <c r="C54" s="42" t="str">
        <f>'Paper 1'!AV1</f>
        <v>Circle Theorems</v>
      </c>
      <c r="D54" s="42"/>
      <c r="E54" s="42"/>
      <c r="F54" s="42"/>
      <c r="G54" s="42"/>
      <c r="H54" s="42"/>
      <c r="I54" s="42"/>
      <c r="J54" s="42"/>
      <c r="K54" s="42"/>
      <c r="L54" s="42"/>
      <c r="M54" s="12" t="e">
        <f>VLOOKUP($L$2,'Paper 1'!$A$2:$BD$33,48,FALSE)</f>
        <v>#N/A</v>
      </c>
      <c r="N54" s="27" t="s">
        <v>141</v>
      </c>
      <c r="O54" s="28">
        <f>'Paper 1'!AV3</f>
        <v>1</v>
      </c>
      <c r="P54" s="14"/>
      <c r="Q54" s="16" t="str">
        <f>'Paper 2'!AV2</f>
        <v>22b</v>
      </c>
      <c r="R54" s="42" t="str">
        <f>'Paper 2'!AV1</f>
        <v>Tree Diagrams</v>
      </c>
      <c r="S54" s="42" t="str">
        <f>'Paper 2'!AX2</f>
        <v>23b</v>
      </c>
      <c r="T54" s="42" t="str">
        <f>'Paper 2'!AY2</f>
        <v>24a</v>
      </c>
      <c r="U54" s="42" t="str">
        <f>'Paper 2'!AZ2</f>
        <v>24b</v>
      </c>
      <c r="V54" s="42">
        <f>'Paper 2'!BA2</f>
        <v>25</v>
      </c>
      <c r="W54" s="42">
        <f>'Paper 2'!BB2</f>
        <v>26</v>
      </c>
      <c r="X54" s="42" t="str">
        <f>'Paper 2'!BD2</f>
        <v>TOTAL</v>
      </c>
      <c r="Y54" s="42">
        <f>'Paper 2'!BE2</f>
        <v>0</v>
      </c>
      <c r="Z54" s="42">
        <f>'Paper 2'!BF2</f>
        <v>0</v>
      </c>
      <c r="AA54" s="42">
        <f>'Paper 2'!BG2</f>
        <v>0</v>
      </c>
      <c r="AB54" s="32" t="e">
        <f>VLOOKUP($L$2,'Paper 2'!$A$2:$BF$33,48,FALSE)</f>
        <v>#N/A</v>
      </c>
      <c r="AC54" s="29" t="s">
        <v>141</v>
      </c>
      <c r="AD54" s="29">
        <f>'Paper 2'!AV3</f>
        <v>3</v>
      </c>
      <c r="AE54" s="25"/>
      <c r="AF54" s="16" t="str">
        <f>'Paper 3'!AV2</f>
        <v>22b</v>
      </c>
      <c r="AG54" s="42" t="str">
        <f>'Paper 3'!AV1</f>
        <v>Tree Diagrams</v>
      </c>
      <c r="AH54" s="42">
        <f>'Paper 2'!BM2</f>
        <v>0</v>
      </c>
      <c r="AI54" s="42">
        <f>'Paper 2'!BN2</f>
        <v>0</v>
      </c>
      <c r="AJ54" s="42">
        <f>'Paper 2'!BO2</f>
        <v>0</v>
      </c>
      <c r="AK54" s="42">
        <f>'Paper 2'!BP2</f>
        <v>0</v>
      </c>
      <c r="AL54" s="42">
        <f>'Paper 2'!BQ2</f>
        <v>0</v>
      </c>
      <c r="AM54" s="42">
        <f>'Paper 2'!BS2</f>
        <v>0</v>
      </c>
      <c r="AN54" s="42">
        <f>'Paper 2'!BT2</f>
        <v>0</v>
      </c>
      <c r="AO54" s="42">
        <f>'Paper 2'!BU2</f>
        <v>0</v>
      </c>
      <c r="AP54" s="42">
        <f>'Paper 2'!BV2</f>
        <v>0</v>
      </c>
      <c r="AQ54" s="32" t="e">
        <f>VLOOKUP($L$2,'Paper 3'!$A$2:$BF$33,48,FALSE)</f>
        <v>#N/A</v>
      </c>
      <c r="AR54" s="29" t="s">
        <v>141</v>
      </c>
      <c r="AS54" s="29">
        <f>'Paper 3'!AV3</f>
        <v>1</v>
      </c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</row>
    <row r="55" spans="2:72" ht="15" customHeight="1" x14ac:dyDescent="0.25">
      <c r="B55" s="14" t="str">
        <f>'Paper 1'!AW2</f>
        <v>20bii</v>
      </c>
      <c r="C55" s="42" t="str">
        <f>'Paper 1'!AW1</f>
        <v>Circle Theorems</v>
      </c>
      <c r="D55" s="42"/>
      <c r="E55" s="42"/>
      <c r="F55" s="42"/>
      <c r="G55" s="42"/>
      <c r="H55" s="42"/>
      <c r="I55" s="42"/>
      <c r="J55" s="42"/>
      <c r="K55" s="42"/>
      <c r="L55" s="42"/>
      <c r="M55" s="12" t="e">
        <f>VLOOKUP($L$2,'Paper 1'!$A$2:$BD$33,49,FALSE)</f>
        <v>#N/A</v>
      </c>
      <c r="N55" s="27" t="s">
        <v>141</v>
      </c>
      <c r="O55" s="28">
        <f>'Paper 1'!AW3</f>
        <v>1</v>
      </c>
      <c r="P55" s="14"/>
      <c r="Q55" s="16" t="str">
        <f>'Paper 2'!AW2</f>
        <v>23a</v>
      </c>
      <c r="R55" s="42" t="str">
        <f>'Paper 2'!AW1</f>
        <v>Inequalities and Regions</v>
      </c>
      <c r="S55" s="42" t="str">
        <f>'Paper 2'!AY2</f>
        <v>24a</v>
      </c>
      <c r="T55" s="42" t="str">
        <f>'Paper 2'!AZ2</f>
        <v>24b</v>
      </c>
      <c r="U55" s="42">
        <f>'Paper 2'!BA2</f>
        <v>25</v>
      </c>
      <c r="V55" s="42">
        <f>'Paper 2'!BB2</f>
        <v>26</v>
      </c>
      <c r="W55" s="42" t="str">
        <f>'Paper 2'!BD2</f>
        <v>TOTAL</v>
      </c>
      <c r="X55" s="42">
        <f>'Paper 2'!BE2</f>
        <v>0</v>
      </c>
      <c r="Y55" s="42">
        <f>'Paper 2'!BF2</f>
        <v>0</v>
      </c>
      <c r="Z55" s="42">
        <f>'Paper 2'!BG2</f>
        <v>0</v>
      </c>
      <c r="AA55" s="42">
        <f>'Paper 2'!BH2</f>
        <v>0</v>
      </c>
      <c r="AB55" s="32" t="e">
        <f>VLOOKUP($L$2,'Paper 2'!$A$2:$BF$33,49,FALSE)</f>
        <v>#N/A</v>
      </c>
      <c r="AC55" s="29" t="s">
        <v>141</v>
      </c>
      <c r="AD55" s="29">
        <f>'Paper 2'!AW3</f>
        <v>1</v>
      </c>
      <c r="AE55" s="25"/>
      <c r="AF55" s="16" t="str">
        <f>'Paper 3'!AW2</f>
        <v>23a</v>
      </c>
      <c r="AG55" s="42" t="str">
        <f>'Paper 3'!AW1</f>
        <v>Inequalities and Regions</v>
      </c>
      <c r="AH55" s="42">
        <f>'Paper 2'!BN2</f>
        <v>0</v>
      </c>
      <c r="AI55" s="42">
        <f>'Paper 2'!BO2</f>
        <v>0</v>
      </c>
      <c r="AJ55" s="42">
        <f>'Paper 2'!BP2</f>
        <v>0</v>
      </c>
      <c r="AK55" s="42">
        <f>'Paper 2'!BQ2</f>
        <v>0</v>
      </c>
      <c r="AL55" s="42">
        <f>'Paper 2'!BS2</f>
        <v>0</v>
      </c>
      <c r="AM55" s="42">
        <f>'Paper 2'!BT2</f>
        <v>0</v>
      </c>
      <c r="AN55" s="42">
        <f>'Paper 2'!BU2</f>
        <v>0</v>
      </c>
      <c r="AO55" s="42">
        <f>'Paper 2'!BV2</f>
        <v>0</v>
      </c>
      <c r="AP55" s="42">
        <f>'Paper 2'!BW2</f>
        <v>0</v>
      </c>
      <c r="AQ55" s="32" t="e">
        <f>VLOOKUP($L$2,'Paper 3'!$A$2:$BF$33,49,FALSE)</f>
        <v>#N/A</v>
      </c>
      <c r="AR55" s="29" t="s">
        <v>141</v>
      </c>
      <c r="AS55" s="29">
        <f>'Paper 3'!AW3</f>
        <v>1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</row>
    <row r="56" spans="2:72" ht="15" customHeight="1" x14ac:dyDescent="0.25">
      <c r="B56" s="14" t="str">
        <f>'Paper 1'!AX2</f>
        <v>22a</v>
      </c>
      <c r="C56" s="42" t="str">
        <f>'Paper 1'!AX1</f>
        <v>Probability</v>
      </c>
      <c r="D56" s="42"/>
      <c r="E56" s="42"/>
      <c r="F56" s="42"/>
      <c r="G56" s="42"/>
      <c r="H56" s="42"/>
      <c r="I56" s="42"/>
      <c r="J56" s="42"/>
      <c r="K56" s="42"/>
      <c r="L56" s="42"/>
      <c r="M56" s="17" t="e">
        <f>VLOOKUP($L$2,'Paper 1'!$A$2:$BD$33,50,FALSE)</f>
        <v>#N/A</v>
      </c>
      <c r="N56" s="27" t="s">
        <v>141</v>
      </c>
      <c r="O56" s="29">
        <f>'Paper 1'!AX3</f>
        <v>4</v>
      </c>
      <c r="P56" s="14"/>
      <c r="Q56" s="16" t="str">
        <f>'Paper 2'!AX2</f>
        <v>23b</v>
      </c>
      <c r="R56" s="42" t="str">
        <f>'Paper 2'!AX1</f>
        <v>Inequalities and Regions</v>
      </c>
      <c r="S56" s="42" t="str">
        <f>'Paper 2'!AZ2</f>
        <v>24b</v>
      </c>
      <c r="T56" s="42">
        <f>'Paper 2'!BA2</f>
        <v>25</v>
      </c>
      <c r="U56" s="42">
        <f>'Paper 2'!BB2</f>
        <v>26</v>
      </c>
      <c r="V56" s="42" t="str">
        <f>'Paper 2'!BD2</f>
        <v>TOTAL</v>
      </c>
      <c r="W56" s="42">
        <f>'Paper 2'!BE2</f>
        <v>0</v>
      </c>
      <c r="X56" s="42">
        <f>'Paper 2'!BF2</f>
        <v>0</v>
      </c>
      <c r="Y56" s="42">
        <f>'Paper 2'!BG2</f>
        <v>0</v>
      </c>
      <c r="Z56" s="42">
        <f>'Paper 2'!BH2</f>
        <v>0</v>
      </c>
      <c r="AA56" s="42">
        <f>'Paper 2'!BI2</f>
        <v>0</v>
      </c>
      <c r="AB56" s="32" t="e">
        <f>VLOOKUP($L$2,'Paper 2'!$A$2:$BF$33,50,FALSE)</f>
        <v>#N/A</v>
      </c>
      <c r="AC56" s="29" t="s">
        <v>141</v>
      </c>
      <c r="AD56" s="29">
        <f>'Paper 2'!AX3</f>
        <v>3</v>
      </c>
      <c r="AE56" s="25"/>
      <c r="AF56" s="16" t="str">
        <f>'Paper 3'!AX2</f>
        <v>23b</v>
      </c>
      <c r="AG56" s="42" t="str">
        <f>'Paper 3'!AX1</f>
        <v>Inequalities and Regions</v>
      </c>
      <c r="AH56" s="42">
        <f>'Paper 2'!BO2</f>
        <v>0</v>
      </c>
      <c r="AI56" s="42">
        <f>'Paper 2'!BP2</f>
        <v>0</v>
      </c>
      <c r="AJ56" s="42">
        <f>'Paper 2'!BQ2</f>
        <v>0</v>
      </c>
      <c r="AK56" s="42">
        <f>'Paper 2'!BS2</f>
        <v>0</v>
      </c>
      <c r="AL56" s="42">
        <f>'Paper 2'!BT2</f>
        <v>0</v>
      </c>
      <c r="AM56" s="42">
        <f>'Paper 2'!BU2</f>
        <v>0</v>
      </c>
      <c r="AN56" s="42">
        <f>'Paper 2'!BV2</f>
        <v>0</v>
      </c>
      <c r="AO56" s="42">
        <f>'Paper 2'!BW2</f>
        <v>0</v>
      </c>
      <c r="AP56" s="42">
        <f>'Paper 2'!BX2</f>
        <v>0</v>
      </c>
      <c r="AQ56" s="32" t="e">
        <f>VLOOKUP($L$2,'Paper 3'!$A$2:$BF$33,50,FALSE)</f>
        <v>#N/A</v>
      </c>
      <c r="AR56" s="29" t="s">
        <v>141</v>
      </c>
      <c r="AS56" s="29">
        <f>'Paper 3'!AX3</f>
        <v>1</v>
      </c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</row>
    <row r="57" spans="2:72" ht="15" customHeight="1" x14ac:dyDescent="0.25">
      <c r="B57" s="14" t="str">
        <f>'Paper 1'!AY2</f>
        <v>22b</v>
      </c>
      <c r="C57" s="42" t="str">
        <f>'Paper 1'!AY1</f>
        <v>Probability</v>
      </c>
      <c r="D57" s="42"/>
      <c r="E57" s="42"/>
      <c r="F57" s="42"/>
      <c r="G57" s="42"/>
      <c r="H57" s="42"/>
      <c r="I57" s="42"/>
      <c r="J57" s="42"/>
      <c r="K57" s="42"/>
      <c r="L57" s="42"/>
      <c r="M57" s="17" t="e">
        <f>VLOOKUP($L$2,'Paper 1'!$A$2:$BD$33,51,FALSE)</f>
        <v>#N/A</v>
      </c>
      <c r="N57" s="27" t="s">
        <v>141</v>
      </c>
      <c r="O57" s="29">
        <f>'Paper 1'!AY3</f>
        <v>1</v>
      </c>
      <c r="P57" s="14"/>
      <c r="Q57" s="16" t="str">
        <f>'Paper 2'!AY2</f>
        <v>24a</v>
      </c>
      <c r="R57" s="42" t="str">
        <f>'Paper 2'!AY1</f>
        <v>Standard Form</v>
      </c>
      <c r="S57" s="42">
        <f>'Paper 2'!BA2</f>
        <v>25</v>
      </c>
      <c r="T57" s="42">
        <f>'Paper 2'!BB2</f>
        <v>26</v>
      </c>
      <c r="U57" s="42" t="str">
        <f>'Paper 2'!BD2</f>
        <v>TOTAL</v>
      </c>
      <c r="V57" s="42">
        <f>'Paper 2'!BE2</f>
        <v>0</v>
      </c>
      <c r="W57" s="42">
        <f>'Paper 2'!BF2</f>
        <v>0</v>
      </c>
      <c r="X57" s="42">
        <f>'Paper 2'!BG2</f>
        <v>0</v>
      </c>
      <c r="Y57" s="42">
        <f>'Paper 2'!BH2</f>
        <v>0</v>
      </c>
      <c r="Z57" s="42">
        <f>'Paper 2'!BI2</f>
        <v>0</v>
      </c>
      <c r="AA57" s="42">
        <f>'Paper 2'!BJ2</f>
        <v>0</v>
      </c>
      <c r="AB57" s="32" t="e">
        <f>VLOOKUP($L$2,'Paper 2'!$A$2:$BF$33,51,FALSE)</f>
        <v>#N/A</v>
      </c>
      <c r="AC57" s="29" t="s">
        <v>141</v>
      </c>
      <c r="AD57" s="29">
        <f>'Paper 2'!AY3</f>
        <v>2</v>
      </c>
      <c r="AE57" s="25"/>
      <c r="AF57" s="16" t="str">
        <f>'Paper 3'!AY2</f>
        <v>24a</v>
      </c>
      <c r="AG57" s="42" t="str">
        <f>'Paper 3'!AY1</f>
        <v>Standard Form</v>
      </c>
      <c r="AH57" s="42">
        <f>'Paper 2'!BP2</f>
        <v>0</v>
      </c>
      <c r="AI57" s="42">
        <f>'Paper 2'!BQ2</f>
        <v>0</v>
      </c>
      <c r="AJ57" s="42">
        <f>'Paper 2'!BS2</f>
        <v>0</v>
      </c>
      <c r="AK57" s="42">
        <f>'Paper 2'!BT2</f>
        <v>0</v>
      </c>
      <c r="AL57" s="42">
        <f>'Paper 2'!BU2</f>
        <v>0</v>
      </c>
      <c r="AM57" s="42">
        <f>'Paper 2'!BV2</f>
        <v>0</v>
      </c>
      <c r="AN57" s="42">
        <f>'Paper 2'!BW2</f>
        <v>0</v>
      </c>
      <c r="AO57" s="42">
        <f>'Paper 2'!BX2</f>
        <v>0</v>
      </c>
      <c r="AP57" s="42">
        <f>'Paper 2'!BY2</f>
        <v>0</v>
      </c>
      <c r="AQ57" s="32" t="e">
        <f>VLOOKUP($L$2,'Paper 3'!$A$2:$BF$33,51,FALSE)</f>
        <v>#N/A</v>
      </c>
      <c r="AR57" s="29" t="s">
        <v>141</v>
      </c>
      <c r="AS57" s="29">
        <f>'Paper 3'!AY3</f>
        <v>1</v>
      </c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</row>
    <row r="58" spans="2:72" ht="15" customHeight="1" x14ac:dyDescent="0.25">
      <c r="B58" s="14" t="str">
        <f>'Paper 1'!AZ2</f>
        <v>23a</v>
      </c>
      <c r="C58" s="42" t="str">
        <f>'Paper 1'!AZ1</f>
        <v>Simultaneous Equations</v>
      </c>
      <c r="D58" s="42"/>
      <c r="E58" s="42"/>
      <c r="F58" s="42"/>
      <c r="G58" s="42"/>
      <c r="H58" s="42"/>
      <c r="I58" s="42"/>
      <c r="J58" s="42"/>
      <c r="K58" s="42"/>
      <c r="L58" s="42"/>
      <c r="M58" s="17" t="e">
        <f>VLOOKUP($L$2,'Paper 1'!$A$2:$BD$33,52,FALSE)</f>
        <v>#N/A</v>
      </c>
      <c r="N58" s="27" t="s">
        <v>141</v>
      </c>
      <c r="O58" s="29">
        <f>'Paper 1'!AZ3</f>
        <v>3</v>
      </c>
      <c r="P58" s="14"/>
      <c r="Q58" s="16" t="str">
        <f>'Paper 2'!AZ2</f>
        <v>24b</v>
      </c>
      <c r="R58" s="42" t="str">
        <f>'Paper 2'!AZ1</f>
        <v>Standard Form</v>
      </c>
      <c r="S58" s="42">
        <f>'Paper 2'!BB2</f>
        <v>26</v>
      </c>
      <c r="T58" s="42" t="str">
        <f>'Paper 2'!BD2</f>
        <v>TOTAL</v>
      </c>
      <c r="U58" s="42">
        <f>'Paper 2'!BE2</f>
        <v>0</v>
      </c>
      <c r="V58" s="42">
        <f>'Paper 2'!BF2</f>
        <v>0</v>
      </c>
      <c r="W58" s="42">
        <f>'Paper 2'!BG2</f>
        <v>0</v>
      </c>
      <c r="X58" s="42">
        <f>'Paper 2'!BH2</f>
        <v>0</v>
      </c>
      <c r="Y58" s="42">
        <f>'Paper 2'!BI2</f>
        <v>0</v>
      </c>
      <c r="Z58" s="42">
        <f>'Paper 2'!BJ2</f>
        <v>0</v>
      </c>
      <c r="AA58" s="42">
        <f>'Paper 2'!BK2</f>
        <v>0</v>
      </c>
      <c r="AB58" s="32" t="e">
        <f>VLOOKUP($L$2,'Paper 2'!$A$2:$BF$33,52,FALSE)</f>
        <v>#N/A</v>
      </c>
      <c r="AC58" s="29" t="s">
        <v>141</v>
      </c>
      <c r="AD58" s="29">
        <f>'Paper 2'!AZ3</f>
        <v>2</v>
      </c>
      <c r="AE58" s="25"/>
      <c r="AF58" s="16" t="str">
        <f>'Paper 3'!AZ2</f>
        <v>24b</v>
      </c>
      <c r="AG58" s="42" t="str">
        <f>'Paper 3'!AZ1</f>
        <v>Standard Form</v>
      </c>
      <c r="AH58" s="42">
        <f>'Paper 2'!BQ2</f>
        <v>0</v>
      </c>
      <c r="AI58" s="42">
        <f>'Paper 2'!BS2</f>
        <v>0</v>
      </c>
      <c r="AJ58" s="42">
        <f>'Paper 2'!BT2</f>
        <v>0</v>
      </c>
      <c r="AK58" s="42">
        <f>'Paper 2'!BU2</f>
        <v>0</v>
      </c>
      <c r="AL58" s="42">
        <f>'Paper 2'!BV2</f>
        <v>0</v>
      </c>
      <c r="AM58" s="42">
        <f>'Paper 2'!BW2</f>
        <v>0</v>
      </c>
      <c r="AN58" s="42">
        <f>'Paper 2'!BX2</f>
        <v>0</v>
      </c>
      <c r="AO58" s="42">
        <f>'Paper 2'!BY2</f>
        <v>0</v>
      </c>
      <c r="AP58" s="42">
        <f>'Paper 2'!BZ2</f>
        <v>0</v>
      </c>
      <c r="AQ58" s="32" t="e">
        <f>VLOOKUP($L$2,'Paper 3'!$A$2:$BF$33,52,FALSE)</f>
        <v>#N/A</v>
      </c>
      <c r="AR58" s="29" t="s">
        <v>141</v>
      </c>
      <c r="AS58" s="29">
        <f>'Paper 3'!AZ3</f>
        <v>1</v>
      </c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</row>
    <row r="59" spans="2:72" ht="15" customHeight="1" x14ac:dyDescent="0.25">
      <c r="B59" s="14" t="str">
        <f>'Paper 1'!BA2</f>
        <v>23b</v>
      </c>
      <c r="C59" s="42" t="str">
        <f>'Paper 1'!BA1</f>
        <v>Factorising Quadratics</v>
      </c>
      <c r="D59" s="42"/>
      <c r="E59" s="42"/>
      <c r="F59" s="42"/>
      <c r="G59" s="42"/>
      <c r="H59" s="42"/>
      <c r="I59" s="42"/>
      <c r="J59" s="42"/>
      <c r="K59" s="42"/>
      <c r="L59" s="42"/>
      <c r="M59" s="12" t="e">
        <f>VLOOKUP($L$2,'Paper 1'!$A$2:$BD$33,53,FALSE)</f>
        <v>#N/A</v>
      </c>
      <c r="N59" s="27" t="s">
        <v>141</v>
      </c>
      <c r="O59" s="28">
        <f>'Paper 1'!BA3</f>
        <v>2</v>
      </c>
      <c r="P59" s="14"/>
      <c r="Q59" s="16">
        <f>'Paper 2'!BA2</f>
        <v>25</v>
      </c>
      <c r="R59" s="42" t="str">
        <f>'Paper 2'!BA1</f>
        <v>Bounds</v>
      </c>
      <c r="S59" s="42" t="str">
        <f>'Paper 2'!BD2</f>
        <v>TOTAL</v>
      </c>
      <c r="T59" s="42">
        <f>'Paper 2'!BE2</f>
        <v>0</v>
      </c>
      <c r="U59" s="42">
        <f>'Paper 2'!BF2</f>
        <v>0</v>
      </c>
      <c r="V59" s="42">
        <f>'Paper 2'!BG2</f>
        <v>0</v>
      </c>
      <c r="W59" s="42">
        <f>'Paper 2'!BH2</f>
        <v>0</v>
      </c>
      <c r="X59" s="42">
        <f>'Paper 2'!BI2</f>
        <v>0</v>
      </c>
      <c r="Y59" s="42">
        <f>'Paper 2'!BJ2</f>
        <v>0</v>
      </c>
      <c r="Z59" s="42">
        <f>'Paper 2'!BK2</f>
        <v>0</v>
      </c>
      <c r="AA59" s="42">
        <f>'Paper 2'!BL2</f>
        <v>0</v>
      </c>
      <c r="AB59" s="32" t="e">
        <f>VLOOKUP($L$2,'Paper 2'!$A$2:$BF$33,53,FALSE)</f>
        <v>#N/A</v>
      </c>
      <c r="AC59" s="29" t="s">
        <v>141</v>
      </c>
      <c r="AD59" s="29">
        <f>'Paper 2'!BA3</f>
        <v>1</v>
      </c>
      <c r="AE59" s="14"/>
      <c r="AF59" s="16">
        <f>'Paper 3'!BA2</f>
        <v>25</v>
      </c>
      <c r="AG59" s="42" t="str">
        <f>'Paper 3'!BA1</f>
        <v>Subtraction</v>
      </c>
      <c r="AH59" s="42">
        <f>'Paper 2'!BS2</f>
        <v>0</v>
      </c>
      <c r="AI59" s="42">
        <f>'Paper 2'!BT2</f>
        <v>0</v>
      </c>
      <c r="AJ59" s="42">
        <f>'Paper 2'!BU2</f>
        <v>0</v>
      </c>
      <c r="AK59" s="42">
        <f>'Paper 2'!BV2</f>
        <v>0</v>
      </c>
      <c r="AL59" s="42">
        <f>'Paper 2'!BW2</f>
        <v>0</v>
      </c>
      <c r="AM59" s="42">
        <f>'Paper 2'!BX2</f>
        <v>0</v>
      </c>
      <c r="AN59" s="42">
        <f>'Paper 2'!BY2</f>
        <v>0</v>
      </c>
      <c r="AO59" s="42">
        <f>'Paper 2'!BZ2</f>
        <v>0</v>
      </c>
      <c r="AP59" s="42">
        <f>'Paper 2'!CA2</f>
        <v>0</v>
      </c>
      <c r="AQ59" s="32" t="e">
        <f>VLOOKUP($L$2,'Paper 3'!$A$2:$BF$33,53,FALSE)</f>
        <v>#N/A</v>
      </c>
      <c r="AR59" s="29" t="s">
        <v>141</v>
      </c>
      <c r="AS59" s="29">
        <f>'Paper 3'!BA3</f>
        <v>1</v>
      </c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</row>
    <row r="60" spans="2:72" ht="15" customHeight="1" x14ac:dyDescent="0.25">
      <c r="B60" s="16" t="str">
        <f>'Paper 1'!BB2</f>
        <v>24a</v>
      </c>
      <c r="C60" s="42" t="str">
        <f>'Paper 1'!BB1</f>
        <v>Standard Form</v>
      </c>
      <c r="D60" s="42"/>
      <c r="E60" s="42"/>
      <c r="F60" s="42"/>
      <c r="G60" s="42"/>
      <c r="H60" s="42"/>
      <c r="I60" s="42"/>
      <c r="J60" s="42"/>
      <c r="K60" s="42"/>
      <c r="L60" s="42"/>
      <c r="M60" s="17" t="e">
        <f>VLOOKUP($L$2,'Paper 1'!$A$2:$BD$33,54,FALSE)</f>
        <v>#N/A</v>
      </c>
      <c r="N60" s="27" t="s">
        <v>141</v>
      </c>
      <c r="O60" s="27">
        <f>'Paper 1'!BB3</f>
        <v>2</v>
      </c>
      <c r="P60" s="14"/>
      <c r="Q60" s="16">
        <f>'Paper 2'!BB2</f>
        <v>26</v>
      </c>
      <c r="R60" s="42" t="str">
        <f>'Paper 2'!BB1</f>
        <v>Adding</v>
      </c>
      <c r="S60" s="42">
        <f>'Paper 2'!BE2</f>
        <v>0</v>
      </c>
      <c r="T60" s="42">
        <f>'Paper 2'!BF2</f>
        <v>0</v>
      </c>
      <c r="U60" s="42">
        <f>'Paper 2'!BG2</f>
        <v>0</v>
      </c>
      <c r="V60" s="42">
        <f>'Paper 2'!BH2</f>
        <v>0</v>
      </c>
      <c r="W60" s="42">
        <f>'Paper 2'!BI2</f>
        <v>0</v>
      </c>
      <c r="X60" s="42">
        <f>'Paper 2'!BJ2</f>
        <v>0</v>
      </c>
      <c r="Y60" s="42">
        <f>'Paper 2'!BK2</f>
        <v>0</v>
      </c>
      <c r="Z60" s="42">
        <f>'Paper 2'!BL2</f>
        <v>0</v>
      </c>
      <c r="AA60" s="42">
        <f>'Paper 2'!BM2</f>
        <v>0</v>
      </c>
      <c r="AB60" s="32" t="e">
        <f>VLOOKUP($L$2,'Paper 2'!$A$2:$BF$33,54,FALSE)</f>
        <v>#N/A</v>
      </c>
      <c r="AC60" s="29" t="s">
        <v>141</v>
      </c>
      <c r="AD60" s="29">
        <f>'Paper 2'!BB3</f>
        <v>2</v>
      </c>
      <c r="AE60" s="14"/>
      <c r="AF60" s="16">
        <f>'Paper 3'!BB2</f>
        <v>26</v>
      </c>
      <c r="AG60" s="42" t="str">
        <f>'Paper 3'!BB1</f>
        <v>Algebraic Fractions</v>
      </c>
      <c r="AH60" s="42">
        <f>'Paper 2'!BT2</f>
        <v>0</v>
      </c>
      <c r="AI60" s="42">
        <f>'Paper 2'!BU2</f>
        <v>0</v>
      </c>
      <c r="AJ60" s="42">
        <f>'Paper 2'!BV2</f>
        <v>0</v>
      </c>
      <c r="AK60" s="42">
        <f>'Paper 2'!BW2</f>
        <v>0</v>
      </c>
      <c r="AL60" s="42">
        <f>'Paper 2'!BX2</f>
        <v>0</v>
      </c>
      <c r="AM60" s="42">
        <f>'Paper 2'!BY2</f>
        <v>0</v>
      </c>
      <c r="AN60" s="42">
        <f>'Paper 2'!BZ2</f>
        <v>0</v>
      </c>
      <c r="AO60" s="42">
        <f>'Paper 2'!CA2</f>
        <v>0</v>
      </c>
      <c r="AP60" s="42">
        <f>'Paper 2'!CB2</f>
        <v>0</v>
      </c>
      <c r="AQ60" s="32" t="e">
        <f>VLOOKUP($L$2,'Paper 3'!$A$2:$BF$33,54,FALSE)</f>
        <v>#N/A</v>
      </c>
      <c r="AR60" s="29" t="s">
        <v>141</v>
      </c>
      <c r="AS60" s="29">
        <f>'Paper 3'!BB3</f>
        <v>1</v>
      </c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</row>
    <row r="61" spans="2:72" ht="15" customHeight="1" thickBot="1" x14ac:dyDescent="0.3">
      <c r="B61" s="13" t="str">
        <f>'Paper 1'!BC2</f>
        <v>24b</v>
      </c>
      <c r="C61" s="50" t="str">
        <f>'Paper 1'!BC1</f>
        <v>Standard Form</v>
      </c>
      <c r="D61" s="50"/>
      <c r="E61" s="50"/>
      <c r="F61" s="50"/>
      <c r="G61" s="50"/>
      <c r="H61" s="50"/>
      <c r="I61" s="50"/>
      <c r="J61" s="50"/>
      <c r="K61" s="50"/>
      <c r="L61" s="50"/>
      <c r="M61" s="18" t="e">
        <f>VLOOKUP($L$2,'Paper 1'!$A$2:$BD$33,55,FALSE)</f>
        <v>#N/A</v>
      </c>
      <c r="N61" s="30" t="s">
        <v>141</v>
      </c>
      <c r="O61" s="30">
        <f>'Paper 1'!BC3</f>
        <v>2</v>
      </c>
      <c r="P61" s="14"/>
      <c r="Q61" s="13">
        <f>'Paper 2'!BC2</f>
        <v>27</v>
      </c>
      <c r="R61" s="50" t="str">
        <f>'Paper 2'!BC1</f>
        <v>Algebra</v>
      </c>
      <c r="S61" s="50">
        <f>'Paper 2'!BF2</f>
        <v>0</v>
      </c>
      <c r="T61" s="50">
        <f>'Paper 2'!BG2</f>
        <v>0</v>
      </c>
      <c r="U61" s="50">
        <f>'Paper 2'!BH2</f>
        <v>0</v>
      </c>
      <c r="V61" s="50">
        <f>'Paper 2'!BI2</f>
        <v>0</v>
      </c>
      <c r="W61" s="50">
        <f>'Paper 2'!BJ2</f>
        <v>0</v>
      </c>
      <c r="X61" s="50">
        <f>'Paper 2'!BK2</f>
        <v>0</v>
      </c>
      <c r="Y61" s="50">
        <f>'Paper 2'!BL2</f>
        <v>0</v>
      </c>
      <c r="Z61" s="50">
        <f>'Paper 2'!BM2</f>
        <v>0</v>
      </c>
      <c r="AA61" s="50">
        <f>'Paper 2'!BN2</f>
        <v>0</v>
      </c>
      <c r="AB61" s="33" t="e">
        <f>VLOOKUP($L$2,'Paper 2'!$A$2:$BF$33,55,FALSE)</f>
        <v>#N/A</v>
      </c>
      <c r="AC61" s="34" t="s">
        <v>141</v>
      </c>
      <c r="AD61" s="34">
        <f>'Paper 2'!BC3</f>
        <v>3</v>
      </c>
      <c r="AE61" s="5"/>
      <c r="AF61" s="13">
        <f>'Paper 3'!BC2</f>
        <v>27</v>
      </c>
      <c r="AG61" s="50" t="str">
        <f>'Paper 3'!BC1</f>
        <v>Histograms</v>
      </c>
      <c r="AH61" s="50">
        <f>'Paper 2'!BU2</f>
        <v>0</v>
      </c>
      <c r="AI61" s="50">
        <f>'Paper 2'!BV2</f>
        <v>0</v>
      </c>
      <c r="AJ61" s="50">
        <f>'Paper 2'!BW2</f>
        <v>0</v>
      </c>
      <c r="AK61" s="50">
        <f>'Paper 2'!BX2</f>
        <v>0</v>
      </c>
      <c r="AL61" s="50">
        <f>'Paper 2'!BY2</f>
        <v>0</v>
      </c>
      <c r="AM61" s="50">
        <f>'Paper 2'!BZ2</f>
        <v>0</v>
      </c>
      <c r="AN61" s="50">
        <f>'Paper 2'!CA2</f>
        <v>0</v>
      </c>
      <c r="AO61" s="50">
        <f>'Paper 2'!CB2</f>
        <v>0</v>
      </c>
      <c r="AP61" s="50">
        <f>'Paper 2'!CC2</f>
        <v>0</v>
      </c>
      <c r="AQ61" s="33" t="e">
        <f>VLOOKUP($L$2,'Paper 3'!$A$2:$BF$33,55,FALSE)</f>
        <v>#N/A</v>
      </c>
      <c r="AR61" s="34" t="s">
        <v>141</v>
      </c>
      <c r="AS61" s="34">
        <f>'Paper 3'!BC3</f>
        <v>1</v>
      </c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</row>
    <row r="62" spans="2:72" ht="3.75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Q62" s="10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8"/>
      <c r="AC62" s="9"/>
      <c r="AD62" s="14"/>
      <c r="AE62" s="5"/>
      <c r="AF62" s="5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</row>
    <row r="63" spans="2:72" ht="15" customHeight="1" x14ac:dyDescent="0.25">
      <c r="B63" s="51" t="s">
        <v>152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</row>
    <row r="64" spans="2:72" ht="1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</row>
    <row r="65" spans="2:72" ht="1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</row>
    <row r="66" spans="2:72" ht="15" customHeight="1" x14ac:dyDescent="0.2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</row>
    <row r="67" spans="2:72" ht="15" customHeight="1" x14ac:dyDescent="0.2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</row>
  </sheetData>
  <mergeCells count="183">
    <mergeCell ref="AG61:AP61"/>
    <mergeCell ref="B63:AS67"/>
    <mergeCell ref="Y2:AD3"/>
    <mergeCell ref="Q5:W5"/>
    <mergeCell ref="X5:Z5"/>
    <mergeCell ref="AF5:AL5"/>
    <mergeCell ref="AM5:AO5"/>
    <mergeCell ref="AF6:AL6"/>
    <mergeCell ref="AM6:AO6"/>
    <mergeCell ref="L5:O5"/>
    <mergeCell ref="AA5:AD5"/>
    <mergeCell ref="AP5:AS5"/>
    <mergeCell ref="AP6:AS6"/>
    <mergeCell ref="AG52:AP52"/>
    <mergeCell ref="AG53:AP53"/>
    <mergeCell ref="AG54:AP54"/>
    <mergeCell ref="AG55:AP55"/>
    <mergeCell ref="AG56:AP56"/>
    <mergeCell ref="AG57:AP57"/>
    <mergeCell ref="AG58:AP58"/>
    <mergeCell ref="AG59:AP59"/>
    <mergeCell ref="AG60:AP60"/>
    <mergeCell ref="AG43:AP43"/>
    <mergeCell ref="AG44:AP44"/>
    <mergeCell ref="AG45:AP45"/>
    <mergeCell ref="AG46:AP46"/>
    <mergeCell ref="AG47:AP47"/>
    <mergeCell ref="AG48:AP48"/>
    <mergeCell ref="AG49:AP49"/>
    <mergeCell ref="AG50:AP50"/>
    <mergeCell ref="AG51:AP51"/>
    <mergeCell ref="AG34:AP34"/>
    <mergeCell ref="AG35:AP35"/>
    <mergeCell ref="AG36:AP36"/>
    <mergeCell ref="AG37:AP37"/>
    <mergeCell ref="AG38:AP38"/>
    <mergeCell ref="AG39:AP39"/>
    <mergeCell ref="AG40:AP40"/>
    <mergeCell ref="AG41:AP41"/>
    <mergeCell ref="AG42:AP42"/>
    <mergeCell ref="AG25:AP25"/>
    <mergeCell ref="AG26:AP26"/>
    <mergeCell ref="AG27:AP27"/>
    <mergeCell ref="AG28:AP28"/>
    <mergeCell ref="AG29:AP29"/>
    <mergeCell ref="AG30:AP30"/>
    <mergeCell ref="AG31:AP31"/>
    <mergeCell ref="AG32:AP32"/>
    <mergeCell ref="AG33:AP33"/>
    <mergeCell ref="AG16:AP16"/>
    <mergeCell ref="AG17:AP17"/>
    <mergeCell ref="AG18:AP18"/>
    <mergeCell ref="AG19:AP19"/>
    <mergeCell ref="AG20:AP20"/>
    <mergeCell ref="AG21:AP21"/>
    <mergeCell ref="AG22:AP22"/>
    <mergeCell ref="AG23:AP23"/>
    <mergeCell ref="AG24:AP24"/>
    <mergeCell ref="AG8:AP8"/>
    <mergeCell ref="AQ8:AS8"/>
    <mergeCell ref="AG9:AP9"/>
    <mergeCell ref="AG10:AP10"/>
    <mergeCell ref="AG11:AP11"/>
    <mergeCell ref="AG12:AP12"/>
    <mergeCell ref="AG13:AP13"/>
    <mergeCell ref="AG14:AP14"/>
    <mergeCell ref="AG15:AP15"/>
    <mergeCell ref="R56:AA56"/>
    <mergeCell ref="R57:AA57"/>
    <mergeCell ref="R58:AA58"/>
    <mergeCell ref="R43:AA43"/>
    <mergeCell ref="R44:AA44"/>
    <mergeCell ref="R47:AA47"/>
    <mergeCell ref="R48:AA48"/>
    <mergeCell ref="R53:AA53"/>
    <mergeCell ref="R61:AA61"/>
    <mergeCell ref="C59:L59"/>
    <mergeCell ref="C58:L58"/>
    <mergeCell ref="C49:L49"/>
    <mergeCell ref="R29:AA29"/>
    <mergeCell ref="R31:AA31"/>
    <mergeCell ref="R32:AA32"/>
    <mergeCell ref="R35:AA35"/>
    <mergeCell ref="R36:AA36"/>
    <mergeCell ref="C56:L56"/>
    <mergeCell ref="C57:L57"/>
    <mergeCell ref="C31:L31"/>
    <mergeCell ref="C32:L32"/>
    <mergeCell ref="C33:L33"/>
    <mergeCell ref="C34:L34"/>
    <mergeCell ref="C30:L30"/>
    <mergeCell ref="R33:AA33"/>
    <mergeCell ref="R34:AA34"/>
    <mergeCell ref="R37:AA37"/>
    <mergeCell ref="C43:L43"/>
    <mergeCell ref="C44:L44"/>
    <mergeCell ref="C47:L47"/>
    <mergeCell ref="C48:L48"/>
    <mergeCell ref="C45:L45"/>
    <mergeCell ref="C46:L46"/>
    <mergeCell ref="C60:L60"/>
    <mergeCell ref="C61:L61"/>
    <mergeCell ref="R38:AA38"/>
    <mergeCell ref="R39:AA39"/>
    <mergeCell ref="R49:AA49"/>
    <mergeCell ref="R50:AA50"/>
    <mergeCell ref="R51:AA51"/>
    <mergeCell ref="R52:AA52"/>
    <mergeCell ref="R45:AA45"/>
    <mergeCell ref="R46:AA46"/>
    <mergeCell ref="C40:L40"/>
    <mergeCell ref="R54:AA54"/>
    <mergeCell ref="R55:AA55"/>
    <mergeCell ref="C50:L50"/>
    <mergeCell ref="C39:L39"/>
    <mergeCell ref="R40:AA40"/>
    <mergeCell ref="R41:AA41"/>
    <mergeCell ref="R42:AA42"/>
    <mergeCell ref="C51:L51"/>
    <mergeCell ref="C52:L52"/>
    <mergeCell ref="C53:L53"/>
    <mergeCell ref="C54:L54"/>
    <mergeCell ref="C55:L55"/>
    <mergeCell ref="C42:L42"/>
    <mergeCell ref="R9:AA9"/>
    <mergeCell ref="R10:AA10"/>
    <mergeCell ref="R11:AA11"/>
    <mergeCell ref="R12:AA12"/>
    <mergeCell ref="R13:AA13"/>
    <mergeCell ref="R14:AA14"/>
    <mergeCell ref="R20:AA20"/>
    <mergeCell ref="R21:AA21"/>
    <mergeCell ref="R25:AA25"/>
    <mergeCell ref="R22:AA22"/>
    <mergeCell ref="R19:AA19"/>
    <mergeCell ref="B5:H5"/>
    <mergeCell ref="I5:K5"/>
    <mergeCell ref="U2:X3"/>
    <mergeCell ref="B2:D3"/>
    <mergeCell ref="E2:K3"/>
    <mergeCell ref="L2:R3"/>
    <mergeCell ref="C35:L35"/>
    <mergeCell ref="C36:L36"/>
    <mergeCell ref="C37:L37"/>
    <mergeCell ref="C15:L15"/>
    <mergeCell ref="C17:L17"/>
    <mergeCell ref="C18:L18"/>
    <mergeCell ref="C19:L19"/>
    <mergeCell ref="C9:L9"/>
    <mergeCell ref="C10:L10"/>
    <mergeCell ref="C11:L11"/>
    <mergeCell ref="C12:L12"/>
    <mergeCell ref="C13:L13"/>
    <mergeCell ref="C20:L20"/>
    <mergeCell ref="C21:L21"/>
    <mergeCell ref="C22:L22"/>
    <mergeCell ref="C23:L23"/>
    <mergeCell ref="C24:L24"/>
    <mergeCell ref="C25:L25"/>
    <mergeCell ref="C38:L38"/>
    <mergeCell ref="C41:L41"/>
    <mergeCell ref="R59:AA59"/>
    <mergeCell ref="R60:AA60"/>
    <mergeCell ref="AB8:AD8"/>
    <mergeCell ref="M8:O8"/>
    <mergeCell ref="C8:L8"/>
    <mergeCell ref="C29:L29"/>
    <mergeCell ref="R30:AA30"/>
    <mergeCell ref="R8:AA8"/>
    <mergeCell ref="C16:L16"/>
    <mergeCell ref="R16:AA16"/>
    <mergeCell ref="R17:AA17"/>
    <mergeCell ref="R18:AA18"/>
    <mergeCell ref="R15:AA15"/>
    <mergeCell ref="R23:AA23"/>
    <mergeCell ref="R24:AA24"/>
    <mergeCell ref="C26:L26"/>
    <mergeCell ref="C27:L27"/>
    <mergeCell ref="C28:L28"/>
    <mergeCell ref="C14:L14"/>
    <mergeCell ref="R26:AA26"/>
    <mergeCell ref="R27:AA27"/>
    <mergeCell ref="R28:AA28"/>
  </mergeCells>
  <conditionalFormatting sqref="M9">
    <cfRule type="colorScale" priority="162">
      <colorScale>
        <cfvo type="num" val="0"/>
        <cfvo type="formula" val="$O$9/2"/>
        <cfvo type="formula" val="$O$9"/>
        <color rgb="FFF8696B"/>
        <color rgb="FFFFEB84"/>
        <color rgb="FF63BE7B"/>
      </colorScale>
    </cfRule>
  </conditionalFormatting>
  <conditionalFormatting sqref="M10">
    <cfRule type="colorScale" priority="161">
      <colorScale>
        <cfvo type="num" val="0"/>
        <cfvo type="formula" val="$O$10/2"/>
        <cfvo type="formula" val="$O$10"/>
        <color rgb="FFF8696B"/>
        <color rgb="FFFFEB84"/>
        <color rgb="FF63BE7B"/>
      </colorScale>
    </cfRule>
  </conditionalFormatting>
  <conditionalFormatting sqref="M11">
    <cfRule type="colorScale" priority="160">
      <colorScale>
        <cfvo type="num" val="0"/>
        <cfvo type="formula" val="$O$11/2"/>
        <cfvo type="formula" val="$O$11"/>
        <color rgb="FFF8696B"/>
        <color rgb="FFFFEB84"/>
        <color rgb="FF63BE7B"/>
      </colorScale>
    </cfRule>
  </conditionalFormatting>
  <conditionalFormatting sqref="M12">
    <cfRule type="colorScale" priority="159">
      <colorScale>
        <cfvo type="num" val="0"/>
        <cfvo type="formula" val="$O$12/2"/>
        <cfvo type="formula" val="$O$12"/>
        <color rgb="FFF8696B"/>
        <color rgb="FFFFEB84"/>
        <color rgb="FF63BE7B"/>
      </colorScale>
    </cfRule>
  </conditionalFormatting>
  <conditionalFormatting sqref="M13">
    <cfRule type="colorScale" priority="158">
      <colorScale>
        <cfvo type="num" val="0"/>
        <cfvo type="formula" val="$O$13/2"/>
        <cfvo type="formula" val="$O$13"/>
        <color rgb="FFF8696B"/>
        <color rgb="FFFFEB84"/>
        <color rgb="FF63BE7B"/>
      </colorScale>
    </cfRule>
  </conditionalFormatting>
  <conditionalFormatting sqref="M14">
    <cfRule type="colorScale" priority="157">
      <colorScale>
        <cfvo type="num" val="0"/>
        <cfvo type="formula" val="$O$14/2"/>
        <cfvo type="formula" val="$O$14"/>
        <color rgb="FFF8696B"/>
        <color rgb="FFFFEB84"/>
        <color rgb="FF63BE7B"/>
      </colorScale>
    </cfRule>
  </conditionalFormatting>
  <conditionalFormatting sqref="M15">
    <cfRule type="colorScale" priority="156">
      <colorScale>
        <cfvo type="num" val="0"/>
        <cfvo type="formula" val="$O$15/2"/>
        <cfvo type="formula" val="$O$15"/>
        <color rgb="FFF8696B"/>
        <color rgb="FFFFEB84"/>
        <color rgb="FF63BE7B"/>
      </colorScale>
    </cfRule>
  </conditionalFormatting>
  <conditionalFormatting sqref="M16">
    <cfRule type="colorScale" priority="155">
      <colorScale>
        <cfvo type="num" val="0"/>
        <cfvo type="formula" val="$O$16/2"/>
        <cfvo type="formula" val="$O$16"/>
        <color rgb="FFF8696B"/>
        <color rgb="FFFFEB84"/>
        <color rgb="FF63BE7B"/>
      </colorScale>
    </cfRule>
  </conditionalFormatting>
  <conditionalFormatting sqref="M17">
    <cfRule type="colorScale" priority="154">
      <colorScale>
        <cfvo type="num" val="0"/>
        <cfvo type="formula" val="$O$17/2"/>
        <cfvo type="formula" val="$O$17"/>
        <color rgb="FFF8696B"/>
        <color rgb="FFFFEB84"/>
        <color rgb="FF63BE7B"/>
      </colorScale>
    </cfRule>
  </conditionalFormatting>
  <conditionalFormatting sqref="M18">
    <cfRule type="colorScale" priority="152">
      <colorScale>
        <cfvo type="num" val="0"/>
        <cfvo type="formula" val="$O$18/2"/>
        <cfvo type="formula" val="$O$18"/>
        <color rgb="FFF8696B"/>
        <color rgb="FFFFEB84"/>
        <color rgb="FF63BE7B"/>
      </colorScale>
    </cfRule>
  </conditionalFormatting>
  <conditionalFormatting sqref="M19">
    <cfRule type="colorScale" priority="151">
      <colorScale>
        <cfvo type="num" val="0"/>
        <cfvo type="formula" val="$O$19/2"/>
        <cfvo type="formula" val="$O$19"/>
        <color rgb="FFF8696B"/>
        <color rgb="FFFFEB84"/>
        <color rgb="FF63BE7B"/>
      </colorScale>
    </cfRule>
  </conditionalFormatting>
  <conditionalFormatting sqref="M20">
    <cfRule type="colorScale" priority="150">
      <colorScale>
        <cfvo type="num" val="0"/>
        <cfvo type="formula" val="$O$20/2"/>
        <cfvo type="formula" val="$O$20"/>
        <color rgb="FFF8696B"/>
        <color rgb="FFFFEB84"/>
        <color rgb="FF63BE7B"/>
      </colorScale>
    </cfRule>
  </conditionalFormatting>
  <conditionalFormatting sqref="M21">
    <cfRule type="colorScale" priority="149">
      <colorScale>
        <cfvo type="num" val="0"/>
        <cfvo type="formula" val="$O$21/2"/>
        <cfvo type="formula" val="$O$21"/>
        <color rgb="FFF8696B"/>
        <color rgb="FFFFEB84"/>
        <color rgb="FF63BE7B"/>
      </colorScale>
    </cfRule>
  </conditionalFormatting>
  <conditionalFormatting sqref="M22">
    <cfRule type="colorScale" priority="148">
      <colorScale>
        <cfvo type="num" val="0"/>
        <cfvo type="formula" val="$O$22/2"/>
        <cfvo type="formula" val="$O$22"/>
        <color rgb="FFF8696B"/>
        <color rgb="FFFFEB84"/>
        <color rgb="FF63BE7B"/>
      </colorScale>
    </cfRule>
  </conditionalFormatting>
  <conditionalFormatting sqref="M23">
    <cfRule type="colorScale" priority="147">
      <colorScale>
        <cfvo type="num" val="0"/>
        <cfvo type="formula" val="$O$23/2"/>
        <cfvo type="formula" val="$O$23"/>
        <color rgb="FFF8696B"/>
        <color rgb="FFFFEB84"/>
        <color rgb="FF63BE7B"/>
      </colorScale>
    </cfRule>
  </conditionalFormatting>
  <conditionalFormatting sqref="M24">
    <cfRule type="colorScale" priority="146">
      <colorScale>
        <cfvo type="num" val="0"/>
        <cfvo type="formula" val="$O$24/2"/>
        <cfvo type="formula" val="$O$24"/>
        <color rgb="FFF8696B"/>
        <color rgb="FFFFEB84"/>
        <color rgb="FF63BE7B"/>
      </colorScale>
    </cfRule>
  </conditionalFormatting>
  <conditionalFormatting sqref="M25">
    <cfRule type="colorScale" priority="145">
      <colorScale>
        <cfvo type="num" val="0"/>
        <cfvo type="formula" val="$O$25/2"/>
        <cfvo type="formula" val="$O$25"/>
        <color rgb="FFF8696B"/>
        <color rgb="FFFFEB84"/>
        <color rgb="FF63BE7B"/>
      </colorScale>
    </cfRule>
  </conditionalFormatting>
  <conditionalFormatting sqref="M26">
    <cfRule type="colorScale" priority="144">
      <colorScale>
        <cfvo type="num" val="0"/>
        <cfvo type="formula" val="$O$26/2"/>
        <cfvo type="formula" val="$O$26"/>
        <color rgb="FFF8696B"/>
        <color rgb="FFFFEB84"/>
        <color rgb="FF63BE7B"/>
      </colorScale>
    </cfRule>
  </conditionalFormatting>
  <conditionalFormatting sqref="M27">
    <cfRule type="colorScale" priority="143">
      <colorScale>
        <cfvo type="num" val="0"/>
        <cfvo type="formula" val="$O$27/2"/>
        <cfvo type="formula" val="$O$27"/>
        <color rgb="FFF8696B"/>
        <color rgb="FFFFEB84"/>
        <color rgb="FF63BE7B"/>
      </colorScale>
    </cfRule>
  </conditionalFormatting>
  <conditionalFormatting sqref="M28">
    <cfRule type="colorScale" priority="142">
      <colorScale>
        <cfvo type="num" val="0"/>
        <cfvo type="formula" val="$O$28/2"/>
        <cfvo type="formula" val="$O$28"/>
        <color rgb="FFF8696B"/>
        <color rgb="FFFFEB84"/>
        <color rgb="FF63BE7B"/>
      </colorScale>
    </cfRule>
  </conditionalFormatting>
  <conditionalFormatting sqref="M29">
    <cfRule type="colorScale" priority="141">
      <colorScale>
        <cfvo type="num" val="0"/>
        <cfvo type="formula" val="$O$29/2"/>
        <cfvo type="formula" val="$O$29"/>
        <color rgb="FFF8696B"/>
        <color rgb="FFFFEB84"/>
        <color rgb="FF63BE7B"/>
      </colorScale>
    </cfRule>
  </conditionalFormatting>
  <conditionalFormatting sqref="M30">
    <cfRule type="colorScale" priority="140">
      <colorScale>
        <cfvo type="num" val="0"/>
        <cfvo type="formula" val="$O$30/2"/>
        <cfvo type="formula" val="$O$30"/>
        <color rgb="FFF8696B"/>
        <color rgb="FFFFEB84"/>
        <color rgb="FF63BE7B"/>
      </colorScale>
    </cfRule>
  </conditionalFormatting>
  <conditionalFormatting sqref="M31">
    <cfRule type="colorScale" priority="139">
      <colorScale>
        <cfvo type="num" val="0"/>
        <cfvo type="formula" val="$O$31/2"/>
        <cfvo type="formula" val="$O$31"/>
        <color rgb="FFF8696B"/>
        <color rgb="FFFFEB84"/>
        <color rgb="FF63BE7B"/>
      </colorScale>
    </cfRule>
  </conditionalFormatting>
  <conditionalFormatting sqref="M32">
    <cfRule type="colorScale" priority="138">
      <colorScale>
        <cfvo type="num" val="0"/>
        <cfvo type="formula" val="$O$32/2"/>
        <cfvo type="formula" val="$O$32"/>
        <color rgb="FFF8696B"/>
        <color rgb="FFFFEB84"/>
        <color rgb="FF63BE7B"/>
      </colorScale>
    </cfRule>
  </conditionalFormatting>
  <conditionalFormatting sqref="M33">
    <cfRule type="colorScale" priority="137">
      <colorScale>
        <cfvo type="num" val="0"/>
        <cfvo type="formula" val="$O$33/2"/>
        <cfvo type="formula" val="$O$33"/>
        <color rgb="FFF8696B"/>
        <color rgb="FFFFEB84"/>
        <color rgb="FF63BE7B"/>
      </colorScale>
    </cfRule>
  </conditionalFormatting>
  <conditionalFormatting sqref="M34">
    <cfRule type="colorScale" priority="136">
      <colorScale>
        <cfvo type="num" val="0"/>
        <cfvo type="formula" val="$O$34/2"/>
        <cfvo type="formula" val="$O$34"/>
        <color rgb="FFF8696B"/>
        <color rgb="FFFFEB84"/>
        <color rgb="FF63BE7B"/>
      </colorScale>
    </cfRule>
  </conditionalFormatting>
  <conditionalFormatting sqref="M35">
    <cfRule type="colorScale" priority="135">
      <colorScale>
        <cfvo type="num" val="0"/>
        <cfvo type="formula" val="$O$35/2"/>
        <cfvo type="formula" val="$O$35"/>
        <color rgb="FFF8696B"/>
        <color rgb="FFFFEB84"/>
        <color rgb="FF63BE7B"/>
      </colorScale>
    </cfRule>
  </conditionalFormatting>
  <conditionalFormatting sqref="M36">
    <cfRule type="colorScale" priority="134">
      <colorScale>
        <cfvo type="num" val="0"/>
        <cfvo type="formula" val="$O$36/2"/>
        <cfvo type="formula" val="$O$36"/>
        <color rgb="FFF8696B"/>
        <color rgb="FFFFEB84"/>
        <color rgb="FF63BE7B"/>
      </colorScale>
    </cfRule>
  </conditionalFormatting>
  <conditionalFormatting sqref="M37">
    <cfRule type="colorScale" priority="133">
      <colorScale>
        <cfvo type="num" val="0"/>
        <cfvo type="formula" val="$O$37/2"/>
        <cfvo type="formula" val="$O$37"/>
        <color rgb="FFF8696B"/>
        <color rgb="FFFFEB84"/>
        <color rgb="FF63BE7B"/>
      </colorScale>
    </cfRule>
  </conditionalFormatting>
  <conditionalFormatting sqref="M38">
    <cfRule type="colorScale" priority="132">
      <colorScale>
        <cfvo type="num" val="0"/>
        <cfvo type="formula" val="$O$38/2"/>
        <cfvo type="formula" val="$O$38"/>
        <color rgb="FFF8696B"/>
        <color rgb="FFFFEB84"/>
        <color rgb="FF63BE7B"/>
      </colorScale>
    </cfRule>
  </conditionalFormatting>
  <conditionalFormatting sqref="M39">
    <cfRule type="colorScale" priority="131">
      <colorScale>
        <cfvo type="num" val="0"/>
        <cfvo type="formula" val="$O$39/2"/>
        <cfvo type="formula" val="$O$39"/>
        <color rgb="FFF8696B"/>
        <color rgb="FFFFEB84"/>
        <color rgb="FF63BE7B"/>
      </colorScale>
    </cfRule>
  </conditionalFormatting>
  <conditionalFormatting sqref="M40">
    <cfRule type="colorScale" priority="130">
      <colorScale>
        <cfvo type="num" val="0"/>
        <cfvo type="formula" val="$O$40/2"/>
        <cfvo type="formula" val="$O$40"/>
        <color rgb="FFF8696B"/>
        <color rgb="FFFFEB84"/>
        <color rgb="FF63BE7B"/>
      </colorScale>
    </cfRule>
  </conditionalFormatting>
  <conditionalFormatting sqref="M41">
    <cfRule type="colorScale" priority="129">
      <colorScale>
        <cfvo type="num" val="0"/>
        <cfvo type="formula" val="$O$41/2"/>
        <cfvo type="formula" val="$O$41"/>
        <color rgb="FFF8696B"/>
        <color rgb="FFFFEB84"/>
        <color rgb="FF63BE7B"/>
      </colorScale>
    </cfRule>
  </conditionalFormatting>
  <conditionalFormatting sqref="M42">
    <cfRule type="colorScale" priority="128">
      <colorScale>
        <cfvo type="num" val="0"/>
        <cfvo type="formula" val="$O$42/2"/>
        <cfvo type="formula" val="$O$42"/>
        <color rgb="FFF8696B"/>
        <color rgb="FFFFEB84"/>
        <color rgb="FF63BE7B"/>
      </colorScale>
    </cfRule>
  </conditionalFormatting>
  <conditionalFormatting sqref="M43">
    <cfRule type="colorScale" priority="127">
      <colorScale>
        <cfvo type="num" val="0"/>
        <cfvo type="formula" val="$O$43/2"/>
        <cfvo type="formula" val="$O$43"/>
        <color rgb="FFF8696B"/>
        <color rgb="FFFFEB84"/>
        <color rgb="FF63BE7B"/>
      </colorScale>
    </cfRule>
  </conditionalFormatting>
  <conditionalFormatting sqref="M44">
    <cfRule type="colorScale" priority="126">
      <colorScale>
        <cfvo type="num" val="0"/>
        <cfvo type="formula" val="$O$44/2"/>
        <cfvo type="formula" val="$O$44"/>
        <color rgb="FFF8696B"/>
        <color rgb="FFFFEB84"/>
        <color rgb="FF63BE7B"/>
      </colorScale>
    </cfRule>
  </conditionalFormatting>
  <conditionalFormatting sqref="M45">
    <cfRule type="colorScale" priority="125">
      <colorScale>
        <cfvo type="num" val="0"/>
        <cfvo type="formula" val="$O$45/2"/>
        <cfvo type="formula" val="$O$45"/>
        <color rgb="FFF8696B"/>
        <color rgb="FFFFEB84"/>
        <color rgb="FF63BE7B"/>
      </colorScale>
    </cfRule>
  </conditionalFormatting>
  <conditionalFormatting sqref="M46">
    <cfRule type="colorScale" priority="124">
      <colorScale>
        <cfvo type="num" val="0"/>
        <cfvo type="formula" val="$O$46/2"/>
        <cfvo type="formula" val="$O$46"/>
        <color rgb="FFF8696B"/>
        <color rgb="FFFFEB84"/>
        <color rgb="FF63BE7B"/>
      </colorScale>
    </cfRule>
  </conditionalFormatting>
  <conditionalFormatting sqref="M47">
    <cfRule type="colorScale" priority="123">
      <colorScale>
        <cfvo type="num" val="0"/>
        <cfvo type="formula" val="$O$47/2"/>
        <cfvo type="formula" val="$O$47"/>
        <color rgb="FFF8696B"/>
        <color rgb="FFFFEB84"/>
        <color rgb="FF63BE7B"/>
      </colorScale>
    </cfRule>
  </conditionalFormatting>
  <conditionalFormatting sqref="M48">
    <cfRule type="colorScale" priority="122">
      <colorScale>
        <cfvo type="num" val="0"/>
        <cfvo type="formula" val="$O$48/2"/>
        <cfvo type="formula" val="$O$48"/>
        <color rgb="FFF8696B"/>
        <color rgb="FFFFEB84"/>
        <color rgb="FF63BE7B"/>
      </colorScale>
    </cfRule>
  </conditionalFormatting>
  <conditionalFormatting sqref="M49">
    <cfRule type="colorScale" priority="121">
      <colorScale>
        <cfvo type="num" val="0"/>
        <cfvo type="formula" val="$O$49/2"/>
        <cfvo type="formula" val="$O$49"/>
        <color rgb="FFF8696B"/>
        <color rgb="FFFFEB84"/>
        <color rgb="FF63BE7B"/>
      </colorScale>
    </cfRule>
  </conditionalFormatting>
  <conditionalFormatting sqref="M50">
    <cfRule type="colorScale" priority="120">
      <colorScale>
        <cfvo type="num" val="0"/>
        <cfvo type="formula" val="$O$50/2"/>
        <cfvo type="formula" val="$O$50"/>
        <color rgb="FFF8696B"/>
        <color rgb="FFFFEB84"/>
        <color rgb="FF63BE7B"/>
      </colorScale>
    </cfRule>
  </conditionalFormatting>
  <conditionalFormatting sqref="M51">
    <cfRule type="colorScale" priority="119">
      <colorScale>
        <cfvo type="num" val="0"/>
        <cfvo type="formula" val="$O$51/2"/>
        <cfvo type="formula" val="$O$51"/>
        <color rgb="FFF8696B"/>
        <color rgb="FFFFEB84"/>
        <color rgb="FF63BE7B"/>
      </colorScale>
    </cfRule>
  </conditionalFormatting>
  <conditionalFormatting sqref="M52">
    <cfRule type="colorScale" priority="118">
      <colorScale>
        <cfvo type="num" val="0"/>
        <cfvo type="formula" val="$O$52/2"/>
        <cfvo type="formula" val="$O$52"/>
        <color rgb="FFF8696B"/>
        <color rgb="FFFFEB84"/>
        <color rgb="FF63BE7B"/>
      </colorScale>
    </cfRule>
  </conditionalFormatting>
  <conditionalFormatting sqref="M53">
    <cfRule type="colorScale" priority="117">
      <colorScale>
        <cfvo type="num" val="0"/>
        <cfvo type="formula" val="$O$53/2"/>
        <cfvo type="formula" val="$O$53"/>
        <color rgb="FFF8696B"/>
        <color rgb="FFFFEB84"/>
        <color rgb="FF63BE7B"/>
      </colorScale>
    </cfRule>
  </conditionalFormatting>
  <conditionalFormatting sqref="M54">
    <cfRule type="colorScale" priority="116">
      <colorScale>
        <cfvo type="num" val="0"/>
        <cfvo type="formula" val="$O$54/2"/>
        <cfvo type="formula" val="$O$54"/>
        <color rgb="FFF8696B"/>
        <color rgb="FFFFEB84"/>
        <color rgb="FF63BE7B"/>
      </colorScale>
    </cfRule>
  </conditionalFormatting>
  <conditionalFormatting sqref="M55">
    <cfRule type="colorScale" priority="115">
      <colorScale>
        <cfvo type="num" val="0"/>
        <cfvo type="formula" val="$O$55/2"/>
        <cfvo type="formula" val="$O$55"/>
        <color rgb="FFF8696B"/>
        <color rgb="FFFFEB84"/>
        <color rgb="FF63BE7B"/>
      </colorScale>
    </cfRule>
  </conditionalFormatting>
  <conditionalFormatting sqref="M56">
    <cfRule type="colorScale" priority="114">
      <colorScale>
        <cfvo type="num" val="0"/>
        <cfvo type="formula" val="$O$56/2"/>
        <cfvo type="formula" val="$O$56"/>
        <color rgb="FFF8696B"/>
        <color rgb="FFFFEB84"/>
        <color rgb="FF63BE7B"/>
      </colorScale>
    </cfRule>
  </conditionalFormatting>
  <conditionalFormatting sqref="M57">
    <cfRule type="colorScale" priority="113">
      <colorScale>
        <cfvo type="num" val="0"/>
        <cfvo type="formula" val="$O$57/2"/>
        <cfvo type="formula" val="$O$57"/>
        <color rgb="FFF8696B"/>
        <color rgb="FFFFEB84"/>
        <color rgb="FF63BE7B"/>
      </colorScale>
    </cfRule>
  </conditionalFormatting>
  <conditionalFormatting sqref="M58">
    <cfRule type="colorScale" priority="111">
      <colorScale>
        <cfvo type="num" val="0"/>
        <cfvo type="formula" val="$O$58/2"/>
        <cfvo type="formula" val="$O$58"/>
        <color rgb="FFF8696B"/>
        <color rgb="FFFFEB84"/>
        <color rgb="FF63BE7B"/>
      </colorScale>
    </cfRule>
  </conditionalFormatting>
  <conditionalFormatting sqref="M59">
    <cfRule type="colorScale" priority="110">
      <colorScale>
        <cfvo type="num" val="0"/>
        <cfvo type="formula" val="$O$59/2"/>
        <cfvo type="formula" val="$O$59"/>
        <color rgb="FFF8696B"/>
        <color rgb="FFFFEB84"/>
        <color rgb="FF63BE7B"/>
      </colorScale>
    </cfRule>
  </conditionalFormatting>
  <conditionalFormatting sqref="M60">
    <cfRule type="colorScale" priority="109">
      <colorScale>
        <cfvo type="num" val="0"/>
        <cfvo type="formula" val="$O$60/2"/>
        <cfvo type="formula" val="$O$60"/>
        <color rgb="FFF8696B"/>
        <color rgb="FFFFEB84"/>
        <color rgb="FF63BE7B"/>
      </colorScale>
    </cfRule>
  </conditionalFormatting>
  <conditionalFormatting sqref="M61">
    <cfRule type="colorScale" priority="108">
      <colorScale>
        <cfvo type="num" val="0"/>
        <cfvo type="formula" val="$O$61/2"/>
        <cfvo type="formula" val="$O$61"/>
        <color rgb="FFF8696B"/>
        <color rgb="FFFFEB84"/>
        <color rgb="FF63BE7B"/>
      </colorScale>
    </cfRule>
  </conditionalFormatting>
  <conditionalFormatting sqref="AB9">
    <cfRule type="colorScale" priority="107">
      <colorScale>
        <cfvo type="num" val="0"/>
        <cfvo type="formula" val="$AD$9/2"/>
        <cfvo type="formula" val="$AD$9"/>
        <color rgb="FFF8696B"/>
        <color rgb="FFFFEB84"/>
        <color rgb="FF63BE7B"/>
      </colorScale>
    </cfRule>
  </conditionalFormatting>
  <conditionalFormatting sqref="AB10">
    <cfRule type="colorScale" priority="106">
      <colorScale>
        <cfvo type="num" val="0"/>
        <cfvo type="formula" val="$AD$10/2"/>
        <cfvo type="formula" val="$AD$10"/>
        <color rgb="FFF8696B"/>
        <color rgb="FFFFEB84"/>
        <color rgb="FF63BE7B"/>
      </colorScale>
    </cfRule>
  </conditionalFormatting>
  <conditionalFormatting sqref="AB11">
    <cfRule type="colorScale" priority="105">
      <colorScale>
        <cfvo type="num" val="0"/>
        <cfvo type="formula" val="$AD$11/2"/>
        <cfvo type="formula" val="$AD$11"/>
        <color rgb="FFF8696B"/>
        <color rgb="FFFFEB84"/>
        <color rgb="FF63BE7B"/>
      </colorScale>
    </cfRule>
  </conditionalFormatting>
  <conditionalFormatting sqref="AB12">
    <cfRule type="colorScale" priority="104">
      <colorScale>
        <cfvo type="num" val="0"/>
        <cfvo type="formula" val="$AD$12/2"/>
        <cfvo type="formula" val="$AD$12"/>
        <color rgb="FFF8696B"/>
        <color rgb="FFFFEB84"/>
        <color rgb="FF63BE7B"/>
      </colorScale>
    </cfRule>
  </conditionalFormatting>
  <conditionalFormatting sqref="AB13">
    <cfRule type="colorScale" priority="103">
      <colorScale>
        <cfvo type="num" val="0"/>
        <cfvo type="formula" val="$AD$13/2"/>
        <cfvo type="formula" val="$AD$13"/>
        <color rgb="FFF8696B"/>
        <color rgb="FFFFEB84"/>
        <color rgb="FF63BE7B"/>
      </colorScale>
    </cfRule>
  </conditionalFormatting>
  <conditionalFormatting sqref="AB14">
    <cfRule type="colorScale" priority="102">
      <colorScale>
        <cfvo type="num" val="0"/>
        <cfvo type="formula" val="$AD$14/2"/>
        <cfvo type="formula" val="$AD$14"/>
        <color rgb="FFF8696B"/>
        <color rgb="FFFFEB84"/>
        <color rgb="FF63BE7B"/>
      </colorScale>
    </cfRule>
  </conditionalFormatting>
  <conditionalFormatting sqref="AB15">
    <cfRule type="colorScale" priority="101">
      <colorScale>
        <cfvo type="num" val="0"/>
        <cfvo type="formula" val="$AD$15/2"/>
        <cfvo type="formula" val="$AD$15"/>
        <color rgb="FFF8696B"/>
        <color rgb="FFFFEB84"/>
        <color rgb="FF63BE7B"/>
      </colorScale>
    </cfRule>
  </conditionalFormatting>
  <conditionalFormatting sqref="AB16">
    <cfRule type="colorScale" priority="100">
      <colorScale>
        <cfvo type="num" val="0"/>
        <cfvo type="formula" val="$AD$16/2"/>
        <cfvo type="formula" val="$AD$16"/>
        <color rgb="FFF8696B"/>
        <color rgb="FFFFEB84"/>
        <color rgb="FF63BE7B"/>
      </colorScale>
    </cfRule>
  </conditionalFormatting>
  <conditionalFormatting sqref="AB17">
    <cfRule type="colorScale" priority="99">
      <colorScale>
        <cfvo type="num" val="0"/>
        <cfvo type="formula" val="$AD$17/2"/>
        <cfvo type="formula" val="$AD$17"/>
        <color rgb="FFF8696B"/>
        <color rgb="FFFFEB84"/>
        <color rgb="FF63BE7B"/>
      </colorScale>
    </cfRule>
  </conditionalFormatting>
  <conditionalFormatting sqref="AB18">
    <cfRule type="colorScale" priority="98">
      <colorScale>
        <cfvo type="num" val="0"/>
        <cfvo type="formula" val="$AD$18/2"/>
        <cfvo type="formula" val="$AD$18"/>
        <color rgb="FFF8696B"/>
        <color rgb="FFFFEB84"/>
        <color rgb="FF63BE7B"/>
      </colorScale>
    </cfRule>
  </conditionalFormatting>
  <conditionalFormatting sqref="AB19">
    <cfRule type="colorScale" priority="97">
      <colorScale>
        <cfvo type="num" val="0"/>
        <cfvo type="formula" val="$AD$19/2"/>
        <cfvo type="formula" val="$AD$19"/>
        <color rgb="FFF8696B"/>
        <color rgb="FFFFEB84"/>
        <color rgb="FF63BE7B"/>
      </colorScale>
    </cfRule>
  </conditionalFormatting>
  <conditionalFormatting sqref="AB20">
    <cfRule type="colorScale" priority="96">
      <colorScale>
        <cfvo type="num" val="0"/>
        <cfvo type="formula" val="$AD$20/2"/>
        <cfvo type="formula" val="$AD$20"/>
        <color rgb="FFF8696B"/>
        <color rgb="FFFFEB84"/>
        <color rgb="FF63BE7B"/>
      </colorScale>
    </cfRule>
  </conditionalFormatting>
  <conditionalFormatting sqref="AB21">
    <cfRule type="colorScale" priority="95">
      <colorScale>
        <cfvo type="num" val="0"/>
        <cfvo type="formula" val="$AD$21/2"/>
        <cfvo type="formula" val="$AD$21"/>
        <color rgb="FFF8696B"/>
        <color rgb="FFFFEB84"/>
        <color rgb="FF63BE7B"/>
      </colorScale>
    </cfRule>
  </conditionalFormatting>
  <conditionalFormatting sqref="AB22">
    <cfRule type="colorScale" priority="94">
      <colorScale>
        <cfvo type="num" val="0"/>
        <cfvo type="formula" val="$AD$22/2"/>
        <cfvo type="formula" val="$AD$22"/>
        <color rgb="FFF8696B"/>
        <color rgb="FFFFEB84"/>
        <color rgb="FF63BE7B"/>
      </colorScale>
    </cfRule>
  </conditionalFormatting>
  <conditionalFormatting sqref="AB23">
    <cfRule type="colorScale" priority="93">
      <colorScale>
        <cfvo type="num" val="0"/>
        <cfvo type="formula" val="$AD$23/2"/>
        <cfvo type="formula" val="$AD$23"/>
        <color rgb="FFF8696B"/>
        <color rgb="FFFFEB84"/>
        <color rgb="FF63BE7B"/>
      </colorScale>
    </cfRule>
  </conditionalFormatting>
  <conditionalFormatting sqref="AB24">
    <cfRule type="colorScale" priority="92">
      <colorScale>
        <cfvo type="num" val="0"/>
        <cfvo type="formula" val="$AD$24/2"/>
        <cfvo type="formula" val="$AD$24/2"/>
        <color rgb="FFF8696B"/>
        <color rgb="FFFFEB84"/>
        <color rgb="FF63BE7B"/>
      </colorScale>
    </cfRule>
  </conditionalFormatting>
  <conditionalFormatting sqref="AB25">
    <cfRule type="colorScale" priority="91">
      <colorScale>
        <cfvo type="num" val="0"/>
        <cfvo type="formula" val="$AD$25/2"/>
        <cfvo type="formula" val="$AD$25"/>
        <color rgb="FFF8696B"/>
        <color rgb="FFFFEB84"/>
        <color rgb="FF63BE7B"/>
      </colorScale>
    </cfRule>
  </conditionalFormatting>
  <conditionalFormatting sqref="AB26">
    <cfRule type="colorScale" priority="90">
      <colorScale>
        <cfvo type="num" val="0"/>
        <cfvo type="formula" val="$AD$26/2"/>
        <cfvo type="formula" val="$AD$26"/>
        <color rgb="FFF8696B"/>
        <color rgb="FFFFEB84"/>
        <color rgb="FF63BE7B"/>
      </colorScale>
    </cfRule>
  </conditionalFormatting>
  <conditionalFormatting sqref="AB27">
    <cfRule type="colorScale" priority="89">
      <colorScale>
        <cfvo type="num" val="0"/>
        <cfvo type="formula" val="$AD$27/2"/>
        <cfvo type="formula" val="$AD$27"/>
        <color rgb="FFF8696B"/>
        <color rgb="FFFFEB84"/>
        <color rgb="FF63BE7B"/>
      </colorScale>
    </cfRule>
  </conditionalFormatting>
  <conditionalFormatting sqref="AB28">
    <cfRule type="colorScale" priority="88">
      <colorScale>
        <cfvo type="num" val="0"/>
        <cfvo type="formula" val="$AD$28/2"/>
        <cfvo type="formula" val="$AD$28"/>
        <color rgb="FFF8696B"/>
        <color rgb="FFFFEB84"/>
        <color rgb="FF63BE7B"/>
      </colorScale>
    </cfRule>
  </conditionalFormatting>
  <conditionalFormatting sqref="AB29">
    <cfRule type="colorScale" priority="87">
      <colorScale>
        <cfvo type="num" val="0"/>
        <cfvo type="formula" val="$AD$29/2"/>
        <cfvo type="formula" val="$AD$29"/>
        <color rgb="FFF8696B"/>
        <color rgb="FFFFEB84"/>
        <color rgb="FF63BE7B"/>
      </colorScale>
    </cfRule>
  </conditionalFormatting>
  <conditionalFormatting sqref="AB30">
    <cfRule type="colorScale" priority="86">
      <colorScale>
        <cfvo type="num" val="0"/>
        <cfvo type="formula" val="$AD$30/2"/>
        <cfvo type="formula" val="$AD$30"/>
        <color rgb="FFF8696B"/>
        <color rgb="FFFFEB84"/>
        <color rgb="FF63BE7B"/>
      </colorScale>
    </cfRule>
  </conditionalFormatting>
  <conditionalFormatting sqref="AB31">
    <cfRule type="colorScale" priority="85">
      <colorScale>
        <cfvo type="num" val="0"/>
        <cfvo type="formula" val="$AD$31/2"/>
        <cfvo type="formula" val="$AD$31"/>
        <color rgb="FFF8696B"/>
        <color rgb="FFFFEB84"/>
        <color rgb="FF63BE7B"/>
      </colorScale>
    </cfRule>
  </conditionalFormatting>
  <conditionalFormatting sqref="AB32">
    <cfRule type="colorScale" priority="84">
      <colorScale>
        <cfvo type="num" val="0"/>
        <cfvo type="formula" val="$AD$32/2"/>
        <cfvo type="formula" val="$AD$32"/>
        <color rgb="FFF8696B"/>
        <color rgb="FFFFEB84"/>
        <color rgb="FF63BE7B"/>
      </colorScale>
    </cfRule>
  </conditionalFormatting>
  <conditionalFormatting sqref="AB33">
    <cfRule type="colorScale" priority="83">
      <colorScale>
        <cfvo type="num" val="0"/>
        <cfvo type="formula" val="$AD$33/2"/>
        <cfvo type="formula" val="$AD$33"/>
        <color rgb="FFF8696B"/>
        <color rgb="FFFFEB84"/>
        <color rgb="FF63BE7B"/>
      </colorScale>
    </cfRule>
  </conditionalFormatting>
  <conditionalFormatting sqref="AB34">
    <cfRule type="colorScale" priority="82">
      <colorScale>
        <cfvo type="num" val="0"/>
        <cfvo type="formula" val="$AD$34/2"/>
        <cfvo type="formula" val="$AD$34"/>
        <color rgb="FFF8696B"/>
        <color rgb="FFFFEB84"/>
        <color rgb="FF63BE7B"/>
      </colorScale>
    </cfRule>
  </conditionalFormatting>
  <conditionalFormatting sqref="AB35">
    <cfRule type="colorScale" priority="81">
      <colorScale>
        <cfvo type="num" val="0"/>
        <cfvo type="formula" val="$AD$35/2"/>
        <cfvo type="formula" val="$AD$35"/>
        <color rgb="FFF8696B"/>
        <color rgb="FFFFEB84"/>
        <color rgb="FF63BE7B"/>
      </colorScale>
    </cfRule>
  </conditionalFormatting>
  <conditionalFormatting sqref="AB36">
    <cfRule type="colorScale" priority="80">
      <colorScale>
        <cfvo type="num" val="0"/>
        <cfvo type="formula" val="$AD$36/2"/>
        <cfvo type="formula" val="$AD$36"/>
        <color rgb="FFF8696B"/>
        <color rgb="FFFFEB84"/>
        <color rgb="FF63BE7B"/>
      </colorScale>
    </cfRule>
  </conditionalFormatting>
  <conditionalFormatting sqref="AB37">
    <cfRule type="colorScale" priority="79">
      <colorScale>
        <cfvo type="num" val="0"/>
        <cfvo type="formula" val="$AD$37/2"/>
        <cfvo type="formula" val="$AD$37"/>
        <color rgb="FFF8696B"/>
        <color rgb="FFFFEB84"/>
        <color rgb="FF63BE7B"/>
      </colorScale>
    </cfRule>
  </conditionalFormatting>
  <conditionalFormatting sqref="AB38">
    <cfRule type="colorScale" priority="78">
      <colorScale>
        <cfvo type="num" val="0"/>
        <cfvo type="formula" val="$AD$38/2"/>
        <cfvo type="formula" val="$AD$38"/>
        <color rgb="FFF8696B"/>
        <color rgb="FFFFEB84"/>
        <color rgb="FF63BE7B"/>
      </colorScale>
    </cfRule>
  </conditionalFormatting>
  <conditionalFormatting sqref="AB39">
    <cfRule type="colorScale" priority="77">
      <colorScale>
        <cfvo type="num" val="0"/>
        <cfvo type="formula" val="$AD$39/2"/>
        <cfvo type="formula" val="$AD$39"/>
        <color rgb="FFF8696B"/>
        <color rgb="FFFFEB84"/>
        <color rgb="FF63BE7B"/>
      </colorScale>
    </cfRule>
  </conditionalFormatting>
  <conditionalFormatting sqref="AB40">
    <cfRule type="colorScale" priority="76">
      <colorScale>
        <cfvo type="num" val="0"/>
        <cfvo type="formula" val="$AD$40/2"/>
        <cfvo type="formula" val="$AD$40"/>
        <color rgb="FFF8696B"/>
        <color rgb="FFFFEB84"/>
        <color rgb="FF63BE7B"/>
      </colorScale>
    </cfRule>
  </conditionalFormatting>
  <conditionalFormatting sqref="AB41">
    <cfRule type="colorScale" priority="75">
      <colorScale>
        <cfvo type="num" val="0"/>
        <cfvo type="formula" val="$AD$41/2"/>
        <cfvo type="formula" val="$AD$41"/>
        <color rgb="FFF8696B"/>
        <color rgb="FFFFEB84"/>
        <color rgb="FF63BE7B"/>
      </colorScale>
    </cfRule>
  </conditionalFormatting>
  <conditionalFormatting sqref="AB42">
    <cfRule type="colorScale" priority="74">
      <colorScale>
        <cfvo type="num" val="0"/>
        <cfvo type="formula" val="$AD$42/2"/>
        <cfvo type="formula" val="$AD$42"/>
        <color rgb="FFF8696B"/>
        <color rgb="FFFFEB84"/>
        <color rgb="FF63BE7B"/>
      </colorScale>
    </cfRule>
  </conditionalFormatting>
  <conditionalFormatting sqref="AB43">
    <cfRule type="colorScale" priority="73">
      <colorScale>
        <cfvo type="num" val="0"/>
        <cfvo type="formula" val="$AD$43/2"/>
        <cfvo type="formula" val="$AD$43"/>
        <color rgb="FFF8696B"/>
        <color rgb="FFFFEB84"/>
        <color rgb="FF63BE7B"/>
      </colorScale>
    </cfRule>
  </conditionalFormatting>
  <conditionalFormatting sqref="AB44">
    <cfRule type="colorScale" priority="72">
      <colorScale>
        <cfvo type="num" val="0"/>
        <cfvo type="formula" val="$AD$44/2"/>
        <cfvo type="formula" val="$AD$44"/>
        <color rgb="FFF8696B"/>
        <color rgb="FFFFEB84"/>
        <color rgb="FF63BE7B"/>
      </colorScale>
    </cfRule>
  </conditionalFormatting>
  <conditionalFormatting sqref="AB45">
    <cfRule type="colorScale" priority="71">
      <colorScale>
        <cfvo type="num" val="0"/>
        <cfvo type="formula" val="$AD$45/2"/>
        <cfvo type="formula" val="$AD$45"/>
        <color rgb="FFF8696B"/>
        <color rgb="FFFFEB84"/>
        <color rgb="FF63BE7B"/>
      </colorScale>
    </cfRule>
  </conditionalFormatting>
  <conditionalFormatting sqref="AB46">
    <cfRule type="colorScale" priority="70">
      <colorScale>
        <cfvo type="num" val="0"/>
        <cfvo type="formula" val="$AD$46/2"/>
        <cfvo type="formula" val="$AD$46"/>
        <color rgb="FFF8696B"/>
        <color rgb="FFFFEB84"/>
        <color rgb="FF63BE7B"/>
      </colorScale>
    </cfRule>
  </conditionalFormatting>
  <conditionalFormatting sqref="AB47">
    <cfRule type="colorScale" priority="69">
      <colorScale>
        <cfvo type="num" val="0"/>
        <cfvo type="formula" val="$AD$47/2"/>
        <cfvo type="formula" val="$AD$47"/>
        <color rgb="FFF8696B"/>
        <color rgb="FFFFEB84"/>
        <color rgb="FF63BE7B"/>
      </colorScale>
    </cfRule>
  </conditionalFormatting>
  <conditionalFormatting sqref="AB48">
    <cfRule type="colorScale" priority="68">
      <colorScale>
        <cfvo type="num" val="0"/>
        <cfvo type="formula" val="$AD$48/2"/>
        <cfvo type="formula" val="$AD$48"/>
        <color rgb="FFF8696B"/>
        <color rgb="FFFFEB84"/>
        <color rgb="FF63BE7B"/>
      </colorScale>
    </cfRule>
  </conditionalFormatting>
  <conditionalFormatting sqref="AB49">
    <cfRule type="colorScale" priority="67">
      <colorScale>
        <cfvo type="num" val="0"/>
        <cfvo type="formula" val="$AD$49/2"/>
        <cfvo type="formula" val="$AD$49"/>
        <color rgb="FFF8696B"/>
        <color rgb="FFFFEB84"/>
        <color rgb="FF63BE7B"/>
      </colorScale>
    </cfRule>
  </conditionalFormatting>
  <conditionalFormatting sqref="AB50">
    <cfRule type="colorScale" priority="66">
      <colorScale>
        <cfvo type="num" val="0"/>
        <cfvo type="formula" val="$AD$50/2"/>
        <cfvo type="formula" val="$AD$50"/>
        <color rgb="FFF8696B"/>
        <color rgb="FFFFEB84"/>
        <color rgb="FF63BE7B"/>
      </colorScale>
    </cfRule>
  </conditionalFormatting>
  <conditionalFormatting sqref="AB51">
    <cfRule type="colorScale" priority="65">
      <colorScale>
        <cfvo type="num" val="0"/>
        <cfvo type="formula" val="$AD$51/2"/>
        <cfvo type="formula" val="$AD$51"/>
        <color rgb="FFF8696B"/>
        <color rgb="FFFFEB84"/>
        <color rgb="FF63BE7B"/>
      </colorScale>
    </cfRule>
  </conditionalFormatting>
  <conditionalFormatting sqref="AB52">
    <cfRule type="colorScale" priority="64">
      <colorScale>
        <cfvo type="num" val="0"/>
        <cfvo type="formula" val="$AD$52/2"/>
        <cfvo type="formula" val="$AD$52"/>
        <color rgb="FFF8696B"/>
        <color rgb="FFFFEB84"/>
        <color rgb="FF63BE7B"/>
      </colorScale>
    </cfRule>
  </conditionalFormatting>
  <conditionalFormatting sqref="AB53">
    <cfRule type="colorScale" priority="63">
      <colorScale>
        <cfvo type="num" val="0"/>
        <cfvo type="formula" val="$AD$53/2"/>
        <cfvo type="formula" val="$AD$53"/>
        <color rgb="FFF8696B"/>
        <color rgb="FFFFEB84"/>
        <color rgb="FF63BE7B"/>
      </colorScale>
    </cfRule>
  </conditionalFormatting>
  <conditionalFormatting sqref="AB54">
    <cfRule type="colorScale" priority="62">
      <colorScale>
        <cfvo type="num" val="0"/>
        <cfvo type="formula" val="$AD$54/2"/>
        <cfvo type="formula" val="$AD$54"/>
        <color rgb="FFF8696B"/>
        <color rgb="FFFFEB84"/>
        <color rgb="FF63BE7B"/>
      </colorScale>
    </cfRule>
  </conditionalFormatting>
  <conditionalFormatting sqref="AB55">
    <cfRule type="colorScale" priority="61">
      <colorScale>
        <cfvo type="num" val="0"/>
        <cfvo type="formula" val="$AD$55/2"/>
        <cfvo type="formula" val="$AD$55"/>
        <color rgb="FFF8696B"/>
        <color rgb="FFFFEB84"/>
        <color rgb="FF63BE7B"/>
      </colorScale>
    </cfRule>
  </conditionalFormatting>
  <conditionalFormatting sqref="AB56">
    <cfRule type="colorScale" priority="60">
      <colorScale>
        <cfvo type="num" val="0"/>
        <cfvo type="formula" val="$AD$56/2"/>
        <cfvo type="formula" val="$AD$56"/>
        <color rgb="FFF8696B"/>
        <color rgb="FFFFEB84"/>
        <color rgb="FF63BE7B"/>
      </colorScale>
    </cfRule>
  </conditionalFormatting>
  <conditionalFormatting sqref="AB57">
    <cfRule type="colorScale" priority="58">
      <colorScale>
        <cfvo type="num" val="0"/>
        <cfvo type="formula" val="$AD$57/2"/>
        <cfvo type="formula" val="$AD$57"/>
        <color rgb="FFF8696B"/>
        <color rgb="FFFFEB84"/>
        <color rgb="FF63BE7B"/>
      </colorScale>
    </cfRule>
  </conditionalFormatting>
  <conditionalFormatting sqref="AB58">
    <cfRule type="colorScale" priority="57">
      <colorScale>
        <cfvo type="num" val="0"/>
        <cfvo type="formula" val="$AD$58/2"/>
        <cfvo type="formula" val="$AD$58"/>
        <color rgb="FFF8696B"/>
        <color rgb="FFFFEB84"/>
        <color rgb="FF63BE7B"/>
      </colorScale>
    </cfRule>
  </conditionalFormatting>
  <conditionalFormatting sqref="AB59">
    <cfRule type="colorScale" priority="56">
      <colorScale>
        <cfvo type="num" val="0"/>
        <cfvo type="formula" val="$AD$59/2"/>
        <cfvo type="formula" val="$AD$59"/>
        <color rgb="FFF8696B"/>
        <color rgb="FFFFEB84"/>
        <color rgb="FF63BE7B"/>
      </colorScale>
    </cfRule>
  </conditionalFormatting>
  <conditionalFormatting sqref="AB60">
    <cfRule type="colorScale" priority="55">
      <colorScale>
        <cfvo type="num" val="0"/>
        <cfvo type="formula" val="$AD$60/2"/>
        <cfvo type="formula" val="$AD$60"/>
        <color rgb="FFF8696B"/>
        <color rgb="FFFFEB84"/>
        <color rgb="FF63BE7B"/>
      </colorScale>
    </cfRule>
  </conditionalFormatting>
  <conditionalFormatting sqref="AB61">
    <cfRule type="colorScale" priority="54">
      <colorScale>
        <cfvo type="num" val="0"/>
        <cfvo type="formula" val="$AD$61/2"/>
        <cfvo type="formula" val="$AD$61"/>
        <color rgb="FFF8696B"/>
        <color rgb="FFFFEB84"/>
        <color rgb="FF63BE7B"/>
      </colorScale>
    </cfRule>
  </conditionalFormatting>
  <conditionalFormatting sqref="AQ61">
    <cfRule type="colorScale" priority="1">
      <colorScale>
        <cfvo type="num" val="0"/>
        <cfvo type="formula" val="$AS$61/2"/>
        <cfvo type="formula" val="$AS$61"/>
        <color rgb="FFF8696B"/>
        <color rgb="FFFFEB84"/>
        <color rgb="FF63BE7B"/>
      </colorScale>
    </cfRule>
  </conditionalFormatting>
  <conditionalFormatting sqref="AQ9">
    <cfRule type="colorScale" priority="53">
      <colorScale>
        <cfvo type="num" val="0"/>
        <cfvo type="formula" val="$AS$9/2"/>
        <cfvo type="formula" val="$AS$9"/>
        <color rgb="FFF8696B"/>
        <color rgb="FFFFEB84"/>
        <color rgb="FF63BE7B"/>
      </colorScale>
    </cfRule>
  </conditionalFormatting>
  <conditionalFormatting sqref="AQ10">
    <cfRule type="colorScale" priority="52">
      <colorScale>
        <cfvo type="num" val="0"/>
        <cfvo type="formula" val="$AS$10/2"/>
        <cfvo type="formula" val="$AS$10"/>
        <color rgb="FFF8696B"/>
        <color rgb="FFFFEB84"/>
        <color rgb="FF63BE7B"/>
      </colorScale>
    </cfRule>
  </conditionalFormatting>
  <conditionalFormatting sqref="AQ11">
    <cfRule type="colorScale" priority="51">
      <colorScale>
        <cfvo type="num" val="0"/>
        <cfvo type="formula" val="$AS$11/2"/>
        <cfvo type="formula" val="$AS$11"/>
        <color rgb="FFF8696B"/>
        <color rgb="FFFFEB84"/>
        <color rgb="FF63BE7B"/>
      </colorScale>
    </cfRule>
  </conditionalFormatting>
  <conditionalFormatting sqref="AQ12">
    <cfRule type="colorScale" priority="50">
      <colorScale>
        <cfvo type="num" val="0"/>
        <cfvo type="formula" val="$AS$12/2"/>
        <cfvo type="formula" val="$AS$12"/>
        <color rgb="FFF8696B"/>
        <color rgb="FFFFEB84"/>
        <color rgb="FF63BE7B"/>
      </colorScale>
    </cfRule>
  </conditionalFormatting>
  <conditionalFormatting sqref="AQ13">
    <cfRule type="colorScale" priority="49">
      <colorScale>
        <cfvo type="num" val="0"/>
        <cfvo type="formula" val="$AS$13/2"/>
        <cfvo type="formula" val="$AS$13"/>
        <color rgb="FFF8696B"/>
        <color rgb="FFFFEB84"/>
        <color rgb="FF63BE7B"/>
      </colorScale>
    </cfRule>
  </conditionalFormatting>
  <conditionalFormatting sqref="AQ14">
    <cfRule type="colorScale" priority="48">
      <colorScale>
        <cfvo type="num" val="0"/>
        <cfvo type="formula" val="$AS$14/2"/>
        <cfvo type="formula" val="$AS$14"/>
        <color rgb="FFF8696B"/>
        <color rgb="FFFFEB84"/>
        <color rgb="FF63BE7B"/>
      </colorScale>
    </cfRule>
  </conditionalFormatting>
  <conditionalFormatting sqref="AQ15">
    <cfRule type="colorScale" priority="47">
      <colorScale>
        <cfvo type="num" val="0"/>
        <cfvo type="formula" val="$AS$15/2"/>
        <cfvo type="formula" val="$AS$15"/>
        <color rgb="FFF8696B"/>
        <color rgb="FFFFEB84"/>
        <color rgb="FF63BE7B"/>
      </colorScale>
    </cfRule>
  </conditionalFormatting>
  <conditionalFormatting sqref="AQ16">
    <cfRule type="colorScale" priority="46">
      <colorScale>
        <cfvo type="num" val="0"/>
        <cfvo type="formula" val="$AS$16/2"/>
        <cfvo type="formula" val="$AS$16"/>
        <color rgb="FFF8696B"/>
        <color rgb="FFFFEB84"/>
        <color rgb="FF63BE7B"/>
      </colorScale>
    </cfRule>
  </conditionalFormatting>
  <conditionalFormatting sqref="AQ17">
    <cfRule type="colorScale" priority="45">
      <colorScale>
        <cfvo type="num" val="0"/>
        <cfvo type="formula" val="$AS$17/2"/>
        <cfvo type="formula" val="$AS$17"/>
        <color rgb="FFF8696B"/>
        <color rgb="FFFFEB84"/>
        <color rgb="FF63BE7B"/>
      </colorScale>
    </cfRule>
  </conditionalFormatting>
  <conditionalFormatting sqref="AQ18">
    <cfRule type="colorScale" priority="44">
      <colorScale>
        <cfvo type="num" val="0"/>
        <cfvo type="formula" val="$AS$18/2"/>
        <cfvo type="formula" val="$AS$18"/>
        <color rgb="FFF8696B"/>
        <color rgb="FFFFEB84"/>
        <color rgb="FF63BE7B"/>
      </colorScale>
    </cfRule>
  </conditionalFormatting>
  <conditionalFormatting sqref="AQ19">
    <cfRule type="colorScale" priority="43">
      <colorScale>
        <cfvo type="num" val="0"/>
        <cfvo type="formula" val="$AS$19/2"/>
        <cfvo type="formula" val="$AS$19"/>
        <color rgb="FFF8696B"/>
        <color rgb="FFFFEB84"/>
        <color rgb="FF63BE7B"/>
      </colorScale>
    </cfRule>
  </conditionalFormatting>
  <conditionalFormatting sqref="AQ20">
    <cfRule type="colorScale" priority="42">
      <colorScale>
        <cfvo type="num" val="0"/>
        <cfvo type="formula" val="$AS$20/2"/>
        <cfvo type="formula" val="$AS$20"/>
        <color rgb="FFF8696B"/>
        <color rgb="FFFFEB84"/>
        <color rgb="FF63BE7B"/>
      </colorScale>
    </cfRule>
  </conditionalFormatting>
  <conditionalFormatting sqref="AQ21">
    <cfRule type="colorScale" priority="41">
      <colorScale>
        <cfvo type="num" val="0"/>
        <cfvo type="formula" val="$AS$21/2"/>
        <cfvo type="formula" val="$AS$21"/>
        <color rgb="FFF8696B"/>
        <color rgb="FFFFEB84"/>
        <color rgb="FF63BE7B"/>
      </colorScale>
    </cfRule>
  </conditionalFormatting>
  <conditionalFormatting sqref="AQ22">
    <cfRule type="colorScale" priority="40">
      <colorScale>
        <cfvo type="num" val="0"/>
        <cfvo type="formula" val="$AS$22/2"/>
        <cfvo type="formula" val="$AS$22"/>
        <color rgb="FFF8696B"/>
        <color rgb="FFFFEB84"/>
        <color rgb="FF63BE7B"/>
      </colorScale>
    </cfRule>
  </conditionalFormatting>
  <conditionalFormatting sqref="AQ23">
    <cfRule type="colorScale" priority="39">
      <colorScale>
        <cfvo type="num" val="0"/>
        <cfvo type="formula" val="$AS$23/2"/>
        <cfvo type="formula" val="$AS$23"/>
        <color rgb="FFF8696B"/>
        <color rgb="FFFFEB84"/>
        <color rgb="FF63BE7B"/>
      </colorScale>
    </cfRule>
  </conditionalFormatting>
  <conditionalFormatting sqref="AQ24">
    <cfRule type="colorScale" priority="38">
      <colorScale>
        <cfvo type="num" val="0"/>
        <cfvo type="formula" val="$AS$24/2"/>
        <cfvo type="formula" val="$AS$24/2"/>
        <color rgb="FFF8696B"/>
        <color rgb="FFFFEB84"/>
        <color rgb="FF63BE7B"/>
      </colorScale>
    </cfRule>
  </conditionalFormatting>
  <conditionalFormatting sqref="AQ25">
    <cfRule type="colorScale" priority="37">
      <colorScale>
        <cfvo type="num" val="0"/>
        <cfvo type="formula" val="$AS$25/2"/>
        <cfvo type="formula" val="$AS$25"/>
        <color rgb="FFF8696B"/>
        <color rgb="FFFFEB84"/>
        <color rgb="FF63BE7B"/>
      </colorScale>
    </cfRule>
  </conditionalFormatting>
  <conditionalFormatting sqref="AQ26">
    <cfRule type="colorScale" priority="36">
      <colorScale>
        <cfvo type="num" val="0"/>
        <cfvo type="formula" val="$AS$26/2"/>
        <cfvo type="formula" val="$AS$26"/>
        <color rgb="FFF8696B"/>
        <color rgb="FFFFEB84"/>
        <color rgb="FF63BE7B"/>
      </colorScale>
    </cfRule>
  </conditionalFormatting>
  <conditionalFormatting sqref="AQ27">
    <cfRule type="colorScale" priority="35">
      <colorScale>
        <cfvo type="num" val="0"/>
        <cfvo type="formula" val="$AS$27/2"/>
        <cfvo type="formula" val="$AS$27"/>
        <color rgb="FFF8696B"/>
        <color rgb="FFFFEB84"/>
        <color rgb="FF63BE7B"/>
      </colorScale>
    </cfRule>
  </conditionalFormatting>
  <conditionalFormatting sqref="AQ28">
    <cfRule type="colorScale" priority="34">
      <colorScale>
        <cfvo type="num" val="0"/>
        <cfvo type="formula" val="$AS$28/2"/>
        <cfvo type="formula" val="$AS$28"/>
        <color rgb="FFF8696B"/>
        <color rgb="FFFFEB84"/>
        <color rgb="FF63BE7B"/>
      </colorScale>
    </cfRule>
  </conditionalFormatting>
  <conditionalFormatting sqref="AQ29">
    <cfRule type="colorScale" priority="33">
      <colorScale>
        <cfvo type="num" val="0"/>
        <cfvo type="formula" val="$AS$29/2"/>
        <cfvo type="formula" val="$AS$29"/>
        <color rgb="FFF8696B"/>
        <color rgb="FFFFEB84"/>
        <color rgb="FF63BE7B"/>
      </colorScale>
    </cfRule>
  </conditionalFormatting>
  <conditionalFormatting sqref="AQ30">
    <cfRule type="colorScale" priority="32">
      <colorScale>
        <cfvo type="num" val="0"/>
        <cfvo type="formula" val="$AS$30/2"/>
        <cfvo type="formula" val="$AS$30"/>
        <color rgb="FFF8696B"/>
        <color rgb="FFFFEB84"/>
        <color rgb="FF63BE7B"/>
      </colorScale>
    </cfRule>
  </conditionalFormatting>
  <conditionalFormatting sqref="AQ31">
    <cfRule type="colorScale" priority="31">
      <colorScale>
        <cfvo type="num" val="0"/>
        <cfvo type="formula" val="$AS$31/2"/>
        <cfvo type="formula" val="$AS$31"/>
        <color rgb="FFF8696B"/>
        <color rgb="FFFFEB84"/>
        <color rgb="FF63BE7B"/>
      </colorScale>
    </cfRule>
  </conditionalFormatting>
  <conditionalFormatting sqref="AQ32">
    <cfRule type="colorScale" priority="30">
      <colorScale>
        <cfvo type="num" val="0"/>
        <cfvo type="formula" val="$AS$32/2"/>
        <cfvo type="formula" val="$AS$32"/>
        <color rgb="FFF8696B"/>
        <color rgb="FFFFEB84"/>
        <color rgb="FF63BE7B"/>
      </colorScale>
    </cfRule>
  </conditionalFormatting>
  <conditionalFormatting sqref="AQ33">
    <cfRule type="colorScale" priority="29">
      <colorScale>
        <cfvo type="num" val="0"/>
        <cfvo type="formula" val="$AS$33/2"/>
        <cfvo type="formula" val="$AS$33"/>
        <color rgb="FFF8696B"/>
        <color rgb="FFFFEB84"/>
        <color rgb="FF63BE7B"/>
      </colorScale>
    </cfRule>
  </conditionalFormatting>
  <conditionalFormatting sqref="AQ34">
    <cfRule type="colorScale" priority="28">
      <colorScale>
        <cfvo type="num" val="0"/>
        <cfvo type="formula" val="$AS$34/2"/>
        <cfvo type="formula" val="$AS$34"/>
        <color rgb="FFF8696B"/>
        <color rgb="FFFFEB84"/>
        <color rgb="FF63BE7B"/>
      </colorScale>
    </cfRule>
  </conditionalFormatting>
  <conditionalFormatting sqref="AQ35">
    <cfRule type="colorScale" priority="27">
      <colorScale>
        <cfvo type="num" val="0"/>
        <cfvo type="formula" val="$AS$35/2"/>
        <cfvo type="formula" val="$AS$35"/>
        <color rgb="FFF8696B"/>
        <color rgb="FFFFEB84"/>
        <color rgb="FF63BE7B"/>
      </colorScale>
    </cfRule>
  </conditionalFormatting>
  <conditionalFormatting sqref="AQ36">
    <cfRule type="colorScale" priority="26">
      <colorScale>
        <cfvo type="num" val="0"/>
        <cfvo type="formula" val="$AS$36/2"/>
        <cfvo type="formula" val="$AS$36"/>
        <color rgb="FFF8696B"/>
        <color rgb="FFFFEB84"/>
        <color rgb="FF63BE7B"/>
      </colorScale>
    </cfRule>
  </conditionalFormatting>
  <conditionalFormatting sqref="AQ37">
    <cfRule type="colorScale" priority="25">
      <colorScale>
        <cfvo type="num" val="0"/>
        <cfvo type="formula" val="$AS$37/2"/>
        <cfvo type="formula" val="$AS$37"/>
        <color rgb="FFF8696B"/>
        <color rgb="FFFFEB84"/>
        <color rgb="FF63BE7B"/>
      </colorScale>
    </cfRule>
  </conditionalFormatting>
  <conditionalFormatting sqref="AQ38">
    <cfRule type="colorScale" priority="24">
      <colorScale>
        <cfvo type="num" val="0"/>
        <cfvo type="formula" val="$AS$38/2"/>
        <cfvo type="formula" val="$AS$38"/>
        <color rgb="FFF8696B"/>
        <color rgb="FFFFEB84"/>
        <color rgb="FF63BE7B"/>
      </colorScale>
    </cfRule>
  </conditionalFormatting>
  <conditionalFormatting sqref="AQ39">
    <cfRule type="colorScale" priority="23">
      <colorScale>
        <cfvo type="num" val="0"/>
        <cfvo type="formula" val="$AS$39/2"/>
        <cfvo type="formula" val="$AS$39"/>
        <color rgb="FFF8696B"/>
        <color rgb="FFFFEB84"/>
        <color rgb="FF63BE7B"/>
      </colorScale>
    </cfRule>
  </conditionalFormatting>
  <conditionalFormatting sqref="AQ40">
    <cfRule type="colorScale" priority="22">
      <colorScale>
        <cfvo type="num" val="0"/>
        <cfvo type="formula" val="$AS$40/2"/>
        <cfvo type="formula" val="$AS$40"/>
        <color rgb="FFF8696B"/>
        <color rgb="FFFFEB84"/>
        <color rgb="FF63BE7B"/>
      </colorScale>
    </cfRule>
  </conditionalFormatting>
  <conditionalFormatting sqref="AQ41">
    <cfRule type="colorScale" priority="21">
      <colorScale>
        <cfvo type="num" val="0"/>
        <cfvo type="formula" val="$AS$41/2"/>
        <cfvo type="formula" val="$AS$41"/>
        <color rgb="FFF8696B"/>
        <color rgb="FFFFEB84"/>
        <color rgb="FF63BE7B"/>
      </colorScale>
    </cfRule>
  </conditionalFormatting>
  <conditionalFormatting sqref="AQ42">
    <cfRule type="colorScale" priority="20">
      <colorScale>
        <cfvo type="num" val="0"/>
        <cfvo type="formula" val="$AS$42/2"/>
        <cfvo type="formula" val="$AS$42"/>
        <color rgb="FFF8696B"/>
        <color rgb="FFFFEB84"/>
        <color rgb="FF63BE7B"/>
      </colorScale>
    </cfRule>
  </conditionalFormatting>
  <conditionalFormatting sqref="AQ43">
    <cfRule type="colorScale" priority="19">
      <colorScale>
        <cfvo type="num" val="0"/>
        <cfvo type="formula" val="$AS$43/2"/>
        <cfvo type="formula" val="$AS$43"/>
        <color rgb="FFF8696B"/>
        <color rgb="FFFFEB84"/>
        <color rgb="FF63BE7B"/>
      </colorScale>
    </cfRule>
  </conditionalFormatting>
  <conditionalFormatting sqref="AQ44">
    <cfRule type="colorScale" priority="18">
      <colorScale>
        <cfvo type="num" val="0"/>
        <cfvo type="formula" val="$AS$44/2"/>
        <cfvo type="formula" val="$AS$44"/>
        <color rgb="FFF8696B"/>
        <color rgb="FFFFEB84"/>
        <color rgb="FF63BE7B"/>
      </colorScale>
    </cfRule>
  </conditionalFormatting>
  <conditionalFormatting sqref="AQ45">
    <cfRule type="colorScale" priority="17">
      <colorScale>
        <cfvo type="num" val="0"/>
        <cfvo type="formula" val="$AS$45/2"/>
        <cfvo type="formula" val="$AS$45"/>
        <color rgb="FFF8696B"/>
        <color rgb="FFFFEB84"/>
        <color rgb="FF63BE7B"/>
      </colorScale>
    </cfRule>
  </conditionalFormatting>
  <conditionalFormatting sqref="AQ46">
    <cfRule type="colorScale" priority="16">
      <colorScale>
        <cfvo type="num" val="0"/>
        <cfvo type="formula" val="$AS$46/2"/>
        <cfvo type="formula" val="$AS$46"/>
        <color rgb="FFF8696B"/>
        <color rgb="FFFFEB84"/>
        <color rgb="FF63BE7B"/>
      </colorScale>
    </cfRule>
  </conditionalFormatting>
  <conditionalFormatting sqref="AQ47">
    <cfRule type="colorScale" priority="15">
      <colorScale>
        <cfvo type="num" val="0"/>
        <cfvo type="formula" val="$AS$47/2"/>
        <cfvo type="formula" val="$AS$47"/>
        <color rgb="FFF8696B"/>
        <color rgb="FFFFEB84"/>
        <color rgb="FF63BE7B"/>
      </colorScale>
    </cfRule>
  </conditionalFormatting>
  <conditionalFormatting sqref="AQ48">
    <cfRule type="colorScale" priority="14">
      <colorScale>
        <cfvo type="num" val="0"/>
        <cfvo type="formula" val="$AS$48/2"/>
        <cfvo type="formula" val="$AS$48"/>
        <color rgb="FFF8696B"/>
        <color rgb="FFFFEB84"/>
        <color rgb="FF63BE7B"/>
      </colorScale>
    </cfRule>
  </conditionalFormatting>
  <conditionalFormatting sqref="AQ49">
    <cfRule type="colorScale" priority="13">
      <colorScale>
        <cfvo type="num" val="0"/>
        <cfvo type="formula" val="$AS$49/2"/>
        <cfvo type="formula" val="$AS$49"/>
        <color rgb="FFF8696B"/>
        <color rgb="FFFFEB84"/>
        <color rgb="FF63BE7B"/>
      </colorScale>
    </cfRule>
  </conditionalFormatting>
  <conditionalFormatting sqref="AQ50">
    <cfRule type="colorScale" priority="12">
      <colorScale>
        <cfvo type="num" val="0"/>
        <cfvo type="formula" val="$AS$50/2"/>
        <cfvo type="formula" val="$AS$50"/>
        <color rgb="FFF8696B"/>
        <color rgb="FFFFEB84"/>
        <color rgb="FF63BE7B"/>
      </colorScale>
    </cfRule>
  </conditionalFormatting>
  <conditionalFormatting sqref="AQ51">
    <cfRule type="colorScale" priority="11">
      <colorScale>
        <cfvo type="num" val="0"/>
        <cfvo type="formula" val="$AS$51/2"/>
        <cfvo type="formula" val="$AS$51"/>
        <color rgb="FFF8696B"/>
        <color rgb="FFFFEB84"/>
        <color rgb="FF63BE7B"/>
      </colorScale>
    </cfRule>
  </conditionalFormatting>
  <conditionalFormatting sqref="AQ52">
    <cfRule type="colorScale" priority="10">
      <colorScale>
        <cfvo type="num" val="0"/>
        <cfvo type="formula" val="$AS$52/2"/>
        <cfvo type="formula" val="$AS$52"/>
        <color rgb="FFF8696B"/>
        <color rgb="FFFFEB84"/>
        <color rgb="FF63BE7B"/>
      </colorScale>
    </cfRule>
  </conditionalFormatting>
  <conditionalFormatting sqref="AQ53">
    <cfRule type="colorScale" priority="9">
      <colorScale>
        <cfvo type="num" val="0"/>
        <cfvo type="formula" val="$AS$53/2"/>
        <cfvo type="formula" val="$AS$53"/>
        <color rgb="FFF8696B"/>
        <color rgb="FFFFEB84"/>
        <color rgb="FF63BE7B"/>
      </colorScale>
    </cfRule>
  </conditionalFormatting>
  <conditionalFormatting sqref="AQ54">
    <cfRule type="colorScale" priority="8">
      <colorScale>
        <cfvo type="num" val="0"/>
        <cfvo type="formula" val="$AS$54/2"/>
        <cfvo type="formula" val="$AS$54"/>
        <color rgb="FFF8696B"/>
        <color rgb="FFFFEB84"/>
        <color rgb="FF63BE7B"/>
      </colorScale>
    </cfRule>
  </conditionalFormatting>
  <conditionalFormatting sqref="AQ55">
    <cfRule type="colorScale" priority="7">
      <colorScale>
        <cfvo type="num" val="0"/>
        <cfvo type="formula" val="$AS$55/2"/>
        <cfvo type="formula" val="$AS$55"/>
        <color rgb="FFF8696B"/>
        <color rgb="FFFFEB84"/>
        <color rgb="FF63BE7B"/>
      </colorScale>
    </cfRule>
  </conditionalFormatting>
  <conditionalFormatting sqref="AQ56">
    <cfRule type="colorScale" priority="6">
      <colorScale>
        <cfvo type="num" val="0"/>
        <cfvo type="formula" val="$AS$56/2"/>
        <cfvo type="formula" val="$AS$56"/>
        <color rgb="FFF8696B"/>
        <color rgb="FFFFEB84"/>
        <color rgb="FF63BE7B"/>
      </colorScale>
    </cfRule>
  </conditionalFormatting>
  <conditionalFormatting sqref="AQ57">
    <cfRule type="colorScale" priority="5">
      <colorScale>
        <cfvo type="num" val="0"/>
        <cfvo type="formula" val="$AS$57/2"/>
        <cfvo type="formula" val="$AS$57"/>
        <color rgb="FFF8696B"/>
        <color rgb="FFFFEB84"/>
        <color rgb="FF63BE7B"/>
      </colorScale>
    </cfRule>
  </conditionalFormatting>
  <conditionalFormatting sqref="AQ58">
    <cfRule type="colorScale" priority="4">
      <colorScale>
        <cfvo type="num" val="0"/>
        <cfvo type="formula" val="$AS$58/2"/>
        <cfvo type="formula" val="$AS$58"/>
        <color rgb="FFF8696B"/>
        <color rgb="FFFFEB84"/>
        <color rgb="FF63BE7B"/>
      </colorScale>
    </cfRule>
  </conditionalFormatting>
  <conditionalFormatting sqref="AQ59">
    <cfRule type="colorScale" priority="3">
      <colorScale>
        <cfvo type="num" val="0"/>
        <cfvo type="formula" val="$AS$59/2"/>
        <cfvo type="formula" val="$AS$59"/>
        <color rgb="FFF8696B"/>
        <color rgb="FFFFEB84"/>
        <color rgb="FF63BE7B"/>
      </colorScale>
    </cfRule>
  </conditionalFormatting>
  <conditionalFormatting sqref="AQ60">
    <cfRule type="colorScale" priority="2">
      <colorScale>
        <cfvo type="num" val="0"/>
        <cfvo type="formula" val="$AS$60/2"/>
        <cfvo type="formula" val="$AS$6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Paper 1</vt:lpstr>
      <vt:lpstr>Paper 2</vt:lpstr>
      <vt:lpstr>Paper 3</vt:lpstr>
      <vt:lpstr>Overview</vt:lpstr>
      <vt:lpstr>Analysis Sheet</vt:lpstr>
    </vt:vector>
  </TitlesOfParts>
  <Company>Mount St Mary's Catholic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DAT</cp:lastModifiedBy>
  <cp:lastPrinted>2016-06-12T14:38:49Z</cp:lastPrinted>
  <dcterms:created xsi:type="dcterms:W3CDTF">2013-12-03T18:38:22Z</dcterms:created>
  <dcterms:modified xsi:type="dcterms:W3CDTF">2017-03-19T19:16:40Z</dcterms:modified>
</cp:coreProperties>
</file>